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arwick\Google Drive\DATAPART1\_Project Workspace\_Website\"/>
    </mc:Choice>
  </mc:AlternateContent>
  <xr:revisionPtr revIDLastSave="0" documentId="13_ncr:1_{F5909AC8-E11D-4375-9AF2-94204A8A3EF1}" xr6:coauthVersionLast="47" xr6:coauthVersionMax="47" xr10:uidLastSave="{00000000-0000-0000-0000-000000000000}"/>
  <bookViews>
    <workbookView xWindow="30" yWindow="0" windowWidth="38370" windowHeight="21600" firstSheet="1" activeTab="1" xr2:uid="{00000000-000D-0000-FFFF-FFFF00000000}"/>
  </bookViews>
  <sheets>
    <sheet name="___snlqueryparms" sheetId="3" state="veryHidden" r:id="rId1"/>
    <sheet name="Sheet1" sheetId="5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43741.6616898148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Sheet1!$B$1:$M$312</definedName>
    <definedName name="_xlnm.Print_Titles" localSheetId="1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5" i="5" l="1"/>
  <c r="H298" i="5"/>
  <c r="H297" i="5"/>
  <c r="H299" i="5" s="1"/>
  <c r="I297" i="5" s="1"/>
  <c r="I298" i="5" l="1"/>
  <c r="H306" i="5"/>
  <c r="H282" i="5"/>
  <c r="H281" i="5"/>
  <c r="I305" i="5" l="1"/>
  <c r="I304" i="5"/>
  <c r="H266" i="5"/>
  <c r="H267" i="5" l="1"/>
  <c r="H224" i="5"/>
  <c r="H223" i="5"/>
  <c r="H283" i="5" l="1"/>
  <c r="H246" i="5"/>
  <c r="H245" i="5"/>
  <c r="H268" i="5"/>
  <c r="I266" i="5" s="1"/>
  <c r="I282" i="5" l="1"/>
  <c r="I281" i="5"/>
  <c r="H247" i="5"/>
  <c r="I245" i="5" s="1"/>
  <c r="H236" i="5"/>
  <c r="I246" i="5" l="1"/>
  <c r="I267" i="5"/>
  <c r="H237" i="5"/>
  <c r="H238" i="5" l="1"/>
  <c r="I236" i="5" l="1"/>
  <c r="I237" i="5"/>
  <c r="H177" i="5"/>
  <c r="H176" i="5"/>
  <c r="H145" i="5"/>
  <c r="H146" i="5"/>
  <c r="H114" i="5"/>
  <c r="H115" i="5"/>
  <c r="H72" i="5"/>
  <c r="H73" i="5"/>
  <c r="H193" i="5" l="1"/>
  <c r="H194" i="5"/>
  <c r="H206" i="5"/>
  <c r="H207" i="5"/>
  <c r="H95" i="5" l="1"/>
  <c r="H104" i="5"/>
  <c r="H157" i="5"/>
  <c r="H225" i="5" l="1"/>
  <c r="I223" i="5" s="1"/>
  <c r="I224" i="5" l="1"/>
  <c r="H195" i="5"/>
  <c r="H208" i="5" l="1"/>
  <c r="I206" i="5" s="1"/>
  <c r="I207" i="5" l="1"/>
  <c r="H15" i="5"/>
  <c r="H311" i="5" s="1"/>
  <c r="H29" i="5"/>
  <c r="H96" i="5"/>
  <c r="H105" i="5"/>
  <c r="H147" i="5"/>
  <c r="H158" i="5"/>
  <c r="H16" i="5"/>
  <c r="H30" i="5"/>
  <c r="H74" i="5"/>
  <c r="H97" i="5"/>
  <c r="H106" i="5"/>
  <c r="H116" i="5"/>
  <c r="I115" i="5" s="1"/>
  <c r="H122" i="5"/>
  <c r="H124" i="5" s="1"/>
  <c r="H131" i="5"/>
  <c r="H133" i="5" s="1"/>
  <c r="H14" i="5"/>
  <c r="H310" i="5" s="1"/>
  <c r="H28" i="5"/>
  <c r="I105" i="5" l="1"/>
  <c r="I15" i="5"/>
  <c r="I194" i="5"/>
  <c r="I95" i="5"/>
  <c r="I28" i="5"/>
  <c r="I14" i="5"/>
  <c r="I104" i="5"/>
  <c r="I132" i="5"/>
  <c r="I131" i="5"/>
  <c r="I123" i="5"/>
  <c r="I122" i="5"/>
  <c r="I96" i="5"/>
  <c r="I145" i="5"/>
  <c r="I73" i="5"/>
  <c r="H159" i="5"/>
  <c r="I158" i="5" s="1"/>
  <c r="I29" i="5"/>
  <c r="I72" i="5"/>
  <c r="I146" i="5"/>
  <c r="I114" i="5"/>
  <c r="H178" i="5"/>
  <c r="I176" i="5" s="1"/>
  <c r="H312" i="5" l="1"/>
  <c r="I310" i="5" s="1"/>
  <c r="I193" i="5"/>
  <c r="I157" i="5"/>
  <c r="I177" i="5"/>
  <c r="I311" i="5" l="1"/>
</calcChain>
</file>

<file path=xl/sharedStrings.xml><?xml version="1.0" encoding="utf-8"?>
<sst xmlns="http://schemas.openxmlformats.org/spreadsheetml/2006/main" count="876" uniqueCount="409">
  <si>
    <t>Ventas, Inc.</t>
  </si>
  <si>
    <t>Aslan Realty Partners, LLC</t>
  </si>
  <si>
    <t>Simon Property Group</t>
  </si>
  <si>
    <t>General Growth Properties, Inc.</t>
  </si>
  <si>
    <t>Camden Property Trust</t>
  </si>
  <si>
    <t>iStar Financial, Inc.</t>
  </si>
  <si>
    <t>Colonial Properties Trust</t>
  </si>
  <si>
    <t>Centro Properties Limited</t>
  </si>
  <si>
    <t>The Lightstone Group</t>
  </si>
  <si>
    <t>ProLogis</t>
  </si>
  <si>
    <t>DRA Advisors LLC</t>
  </si>
  <si>
    <t>ING Clarion</t>
  </si>
  <si>
    <t>Brandywine Realty Trust</t>
  </si>
  <si>
    <t>CDP Capital-Financing Inc.</t>
  </si>
  <si>
    <t>ElderTrust</t>
  </si>
  <si>
    <t>Great Lakes REIT</t>
  </si>
  <si>
    <t>Keystone Property Trust</t>
  </si>
  <si>
    <t>Chelsea Property Group</t>
  </si>
  <si>
    <t>The Rouse Company</t>
  </si>
  <si>
    <t>Price Legacy Corporation</t>
  </si>
  <si>
    <t>Summit Property Group</t>
  </si>
  <si>
    <t>Falcon Financial Investment Trust</t>
  </si>
  <si>
    <t>Cornerstone Realty  Income Trust</t>
  </si>
  <si>
    <t>Kramont Realty Trust</t>
  </si>
  <si>
    <t>Prime Group Realty Trust</t>
  </si>
  <si>
    <t>Catellus Development Corporation</t>
  </si>
  <si>
    <t>CRT Properties, Inc.</t>
  </si>
  <si>
    <t>Gables Residential Trust</t>
  </si>
  <si>
    <t>Capital Automotive REIT</t>
  </si>
  <si>
    <t>Prentiss Properties Trust</t>
  </si>
  <si>
    <t>Criimi Mae Inc.</t>
  </si>
  <si>
    <t>AMLI Residential Properties</t>
  </si>
  <si>
    <t>CenterPoint Properties Trust</t>
  </si>
  <si>
    <t>Arden Realty Trust</t>
  </si>
  <si>
    <t>Acquiror</t>
  </si>
  <si>
    <t>Town and Country Trust</t>
  </si>
  <si>
    <t>Bedford Property Investors</t>
  </si>
  <si>
    <t>LBA Realty LLC</t>
  </si>
  <si>
    <t>Acquiror Type</t>
  </si>
  <si>
    <t>Public REIT</t>
  </si>
  <si>
    <t>Private Real Estate Company</t>
  </si>
  <si>
    <t>Kimco Realty Corporation</t>
  </si>
  <si>
    <t>Atlantic Realty Trust</t>
  </si>
  <si>
    <t>Australian LPT</t>
  </si>
  <si>
    <t>Investment Advisor</t>
  </si>
  <si>
    <t>Private Equity Joint Venture</t>
  </si>
  <si>
    <t>Investment Advisor/Pension Fund</t>
  </si>
  <si>
    <t>Morgan Stanley Property Fund</t>
  </si>
  <si>
    <t>Investment Advior/Brokerage Firm</t>
  </si>
  <si>
    <t>Real Estate Operating Partnership</t>
  </si>
  <si>
    <t>MeriStar Hospitality Corporation</t>
  </si>
  <si>
    <t>Blackstone Group LP</t>
  </si>
  <si>
    <t>Private Equity Firm</t>
  </si>
  <si>
    <t>GE Real Estate, Inc. &amp; Trizec Properties</t>
  </si>
  <si>
    <t>Target</t>
  </si>
  <si>
    <t>Year</t>
  </si>
  <si>
    <t>Status</t>
  </si>
  <si>
    <t>Host Marriott Corporation</t>
  </si>
  <si>
    <t>Starwood Hotels and Resorts</t>
  </si>
  <si>
    <t>Mack-Cali Realty Corporation</t>
  </si>
  <si>
    <t>Gale Real Estate Services Corp.</t>
  </si>
  <si>
    <t>Public non-REIT and REIT</t>
  </si>
  <si>
    <t>CarrAmerica Realty Corp.</t>
  </si>
  <si>
    <t>Public Storage Inc.</t>
  </si>
  <si>
    <t>Shurgard Storage Centers Inc.</t>
  </si>
  <si>
    <t>Duke Realty Corporation</t>
  </si>
  <si>
    <t>The Mark Winkler Company</t>
  </si>
  <si>
    <t>Completed</t>
  </si>
  <si>
    <t>Health Care Property Investors</t>
  </si>
  <si>
    <t>CNL Retirement Properties</t>
  </si>
  <si>
    <t>Spirit Finance Corporation</t>
  </si>
  <si>
    <t>Sun Capital Partners, Inc. (ShopKo Stores)</t>
  </si>
  <si>
    <t>Morgan Stanley Real Estate and Onex Real Estate</t>
  </si>
  <si>
    <t>Private Real Estate Joint Venture</t>
  </si>
  <si>
    <t>Boykin Lodging Company</t>
  </si>
  <si>
    <t>Westmont Hospitality and Cadim Inc. (Braveheart Holdings LP)</t>
  </si>
  <si>
    <t>JV- Public Pension Fund</t>
  </si>
  <si>
    <t>Trizec Canada, Inc.</t>
  </si>
  <si>
    <t>Brookfield Properties Corporation</t>
  </si>
  <si>
    <t>Real Estate Operating Company</t>
  </si>
  <si>
    <t>Trizec Properties, Inc.</t>
  </si>
  <si>
    <t>JV- Private Equity Firm &amp; REOC</t>
  </si>
  <si>
    <t>Blackstone Group LP and Brookfield Properties Co.</t>
  </si>
  <si>
    <t>Archstone-Smith</t>
  </si>
  <si>
    <t>Deutsche WohnAnlage GmbH</t>
  </si>
  <si>
    <t>Pan Pacific Retail Properties</t>
  </si>
  <si>
    <t>Heritage Property Investment Trust Inc.</t>
  </si>
  <si>
    <t>JV - Australian LPT &amp; Private Equity Firm</t>
  </si>
  <si>
    <t>Koll/PER LLC</t>
  </si>
  <si>
    <t>AmeriVest Properties</t>
  </si>
  <si>
    <t>Lexington Corporate Properties</t>
  </si>
  <si>
    <t>Newkirk Realty Trust, Inc.</t>
  </si>
  <si>
    <t>Reckson Associates Realty Corp.</t>
  </si>
  <si>
    <t>SL Green Realty Corp.</t>
  </si>
  <si>
    <t>Morguard Corporation</t>
  </si>
  <si>
    <t>Sizeler Property Investors, Inc.</t>
  </si>
  <si>
    <t>Canadian REIT</t>
  </si>
  <si>
    <t>Morgan Stanley</t>
  </si>
  <si>
    <t xml:space="preserve">Saxon Capital </t>
  </si>
  <si>
    <t>Brokerage Firm</t>
  </si>
  <si>
    <t>Glenborough Realty Trust, Inc.</t>
  </si>
  <si>
    <t>BNP Residential Properties Inc.</t>
  </si>
  <si>
    <t xml:space="preserve">Babcock &amp; Brown Real Estate Investments </t>
  </si>
  <si>
    <t>Windrose Medical Properties Trust</t>
  </si>
  <si>
    <t>Health Care REIT</t>
  </si>
  <si>
    <t>Hospitality Properties Trust</t>
  </si>
  <si>
    <t>TravelCenters of America Inc.</t>
  </si>
  <si>
    <t>Aames Investment Corporation</t>
  </si>
  <si>
    <t>Accredited Home Lenders Holding Co.</t>
  </si>
  <si>
    <t>Mortgage Banking Firm</t>
  </si>
  <si>
    <t>Crown Castle International Corporation</t>
  </si>
  <si>
    <t>Global Signal Inc.</t>
  </si>
  <si>
    <t>Public Tower Company</t>
  </si>
  <si>
    <t>Developers Diversified Realty Corp.</t>
  </si>
  <si>
    <t>Inland Retail Real Estate Trust, Inc.</t>
  </si>
  <si>
    <t>Record Realty Trust</t>
  </si>
  <si>
    <t>Government Properties Trust, Inc.</t>
  </si>
  <si>
    <t>GE Capital Solutions</t>
  </si>
  <si>
    <t>Trustreet Properties, Inc.</t>
  </si>
  <si>
    <t>Financial Lending Company</t>
  </si>
  <si>
    <t>Equity Office Properties Trust</t>
  </si>
  <si>
    <t>National Health Realty</t>
  </si>
  <si>
    <t>National HealthCare Corporation</t>
  </si>
  <si>
    <t xml:space="preserve">CalEast Industrial Investors    </t>
  </si>
  <si>
    <t xml:space="preserve">Centro Watt  </t>
  </si>
  <si>
    <t>Columbia Equity Trust</t>
  </si>
  <si>
    <t>JP Morgan-Special Situation Property Fund</t>
  </si>
  <si>
    <t>Pension Trust Fund</t>
  </si>
  <si>
    <t>CentraCore Properties Trust</t>
  </si>
  <si>
    <t>Geo Group</t>
  </si>
  <si>
    <t>Correctional Facility Operator</t>
  </si>
  <si>
    <t>Investment Advisor/Brokerage Firm</t>
  </si>
  <si>
    <t>Mills Corporation</t>
  </si>
  <si>
    <t>CNL Hotels &amp; Resorts Inc.</t>
  </si>
  <si>
    <t>Blackstone Group</t>
  </si>
  <si>
    <t>Simon Propery Group; Farallon Capital Management</t>
  </si>
  <si>
    <t>Public REIT; Investment Advisor</t>
  </si>
  <si>
    <t>Winston Hotels, Inc.</t>
  </si>
  <si>
    <t>Asset Management Firm</t>
  </si>
  <si>
    <t>Fieldstone Investment Corporation</t>
  </si>
  <si>
    <t>Credit-Based Asset Servicing and Securitization LLC (C-BASS)</t>
  </si>
  <si>
    <t>New Plan Excel Realty Trust, Inc.</t>
  </si>
  <si>
    <t>Centro Properties Group</t>
  </si>
  <si>
    <t>Macquarie Bank Limited, Kaupthing Bank hf, et al.</t>
  </si>
  <si>
    <t>Inland American Real Estate Trust Inc.</t>
  </si>
  <si>
    <t>Innkeepers USA Trust</t>
  </si>
  <si>
    <t>Apollo Investment Corporation</t>
  </si>
  <si>
    <t>Closed-End Investment Company</t>
  </si>
  <si>
    <t>Brookfield Asset Management Inc.</t>
  </si>
  <si>
    <t>Longview Fibre</t>
  </si>
  <si>
    <t>Highland Hospitality</t>
  </si>
  <si>
    <t>JER Partners</t>
  </si>
  <si>
    <t>Crescent Real Estate Equity</t>
  </si>
  <si>
    <t>Sunrise Senior Living REIT</t>
  </si>
  <si>
    <t>AP AIMCAP Holdings LLC</t>
  </si>
  <si>
    <t>Eagle Hospitality Properties Trust, Inc.</t>
  </si>
  <si>
    <t>Tishman Speyer/ Lehman Brothers</t>
  </si>
  <si>
    <t>Real Estate Company/ Brokerage Firm</t>
  </si>
  <si>
    <t>Equity Inns, Inc.</t>
  </si>
  <si>
    <t>Whitehall Street Global Real Estate, LP</t>
  </si>
  <si>
    <t>America First Apartment Investors</t>
  </si>
  <si>
    <t>Sentinel Omaha LLC</t>
  </si>
  <si>
    <t xml:space="preserve">Real Estate Advisory Firm </t>
  </si>
  <si>
    <t>Republic Property Trust</t>
  </si>
  <si>
    <t>Liberty Property Trust</t>
  </si>
  <si>
    <t>American Financial Realty Trust</t>
  </si>
  <si>
    <t>Gramercy Capital Corp/New York</t>
  </si>
  <si>
    <t>American Campus Communities</t>
  </si>
  <si>
    <t>GMH Communities Trust</t>
  </si>
  <si>
    <t>ProLogis/Eaton Vance Corporation</t>
  </si>
  <si>
    <t>Public REIT/Investment Advisor</t>
  </si>
  <si>
    <t>PL Retail LLC (Kimco Realty &amp; DRA Advisors)</t>
  </si>
  <si>
    <t>Hypo Real Estate Bank AG</t>
  </si>
  <si>
    <t>Quadra Realty Trust</t>
  </si>
  <si>
    <t>Boston Properties</t>
  </si>
  <si>
    <t>Green Courte Real Estate Partners</t>
  </si>
  <si>
    <t>American Land Lease</t>
  </si>
  <si>
    <t>No Deals</t>
  </si>
  <si>
    <t>Crystal River Capital, Inc.</t>
  </si>
  <si>
    <t>Care Investment Trust, Inc.</t>
  </si>
  <si>
    <t>Tiptree Financial Partners, LP</t>
  </si>
  <si>
    <t>HCP, Inc.</t>
  </si>
  <si>
    <t>HCR ManorCare, Inc.</t>
  </si>
  <si>
    <t>AMB Property Corp.</t>
  </si>
  <si>
    <t>Nationwide Health Properties, Inc.</t>
  </si>
  <si>
    <t>Announced</t>
  </si>
  <si>
    <t>Total Public to Public</t>
  </si>
  <si>
    <t>Total Public to Private</t>
  </si>
  <si>
    <t>Total</t>
  </si>
  <si>
    <t>Cogdell Spencer, Inc.</t>
  </si>
  <si>
    <t>American Realty Capital Trust, Inc.</t>
  </si>
  <si>
    <t>Realty Income Corp.</t>
  </si>
  <si>
    <t>Archstone-Smith Trust, Inc.</t>
  </si>
  <si>
    <t>American Realty Capital Properties, Inc.</t>
  </si>
  <si>
    <t>American Realty Capital Trust III, Inc.</t>
  </si>
  <si>
    <t>Macklowe Properties (NYC Office Portfolio)</t>
  </si>
  <si>
    <t>Emeritus; Blackstone JV (Portfolio Acquisition)</t>
  </si>
  <si>
    <t>AvalonBay Communities, Inc. / Equity Residential</t>
  </si>
  <si>
    <t>Cole Credit Property Trust II, Inc.</t>
  </si>
  <si>
    <t>Spirit Realty Capital, Inc.</t>
  </si>
  <si>
    <t>Non-traded REIT</t>
  </si>
  <si>
    <t>Annaly Capital Management, Inc.</t>
  </si>
  <si>
    <t>CreXus Investment Corp.</t>
  </si>
  <si>
    <t>Brookfield Office Properties Inc.</t>
  </si>
  <si>
    <t>MPG Office Trust, Inc.</t>
  </si>
  <si>
    <t>CapLease, Inc.</t>
  </si>
  <si>
    <t>Mid-America Apartment Communities, Inc.</t>
  </si>
  <si>
    <t>American Realty Capital Trust IV, Inc.</t>
  </si>
  <si>
    <t>W. P. Carey Inc.</t>
  </si>
  <si>
    <t>Corporate Property Associates 16</t>
  </si>
  <si>
    <t>Cole Real Estate Investments, Inc.</t>
  </si>
  <si>
    <t>Essex Property Trust, Inc.</t>
  </si>
  <si>
    <t>BRE Properties, Inc.</t>
  </si>
  <si>
    <t>American Realty Capital Healthcare Trust, Inc.</t>
  </si>
  <si>
    <t>AmREIT, Inc.</t>
  </si>
  <si>
    <t>NorthStar Realty Finance Corp.</t>
  </si>
  <si>
    <t>Griffin-American Healthcare REIT II, Inc.</t>
  </si>
  <si>
    <t>EDENS, Inc.</t>
  </si>
  <si>
    <t>Select Income REIT</t>
  </si>
  <si>
    <t>Cole Corporate Income Trust, Inc.</t>
  </si>
  <si>
    <t>GoldenTree Asset Management LP</t>
  </si>
  <si>
    <t>Origen Financial, Inc.</t>
  </si>
  <si>
    <t>Washington Prime Group Inc.</t>
  </si>
  <si>
    <t>Glimcher Realty Trust</t>
  </si>
  <si>
    <t>Asset Manager</t>
  </si>
  <si>
    <t>Omega Healthcare Investors, Inc.</t>
  </si>
  <si>
    <t>Aviv REIT, Inc.</t>
  </si>
  <si>
    <t>Griffin Capital Essential Asset REIT, Inc.</t>
  </si>
  <si>
    <t>Signature Office REIT Inc.</t>
  </si>
  <si>
    <t>-</t>
  </si>
  <si>
    <t>Excel Trust, Inc.</t>
  </si>
  <si>
    <t>Associated Estates Realty Corporation</t>
  </si>
  <si>
    <t>Independence Realty Trust, Inc</t>
  </si>
  <si>
    <t>Trade Street Residential, Inc.</t>
  </si>
  <si>
    <t>Extra Space Storage Inc.</t>
  </si>
  <si>
    <t>SmartStop Self Storage, Inc.</t>
  </si>
  <si>
    <t>Lone Star Investment Advisors, LLC</t>
  </si>
  <si>
    <t>Home Properties, Inc.</t>
  </si>
  <si>
    <t>Chambers Street Properties</t>
  </si>
  <si>
    <t>Gramercy Property Trust Inc.</t>
  </si>
  <si>
    <t>Global Logistic Properties Limited</t>
  </si>
  <si>
    <t>Industrial Income Trust Inc.</t>
  </si>
  <si>
    <t>BioMed Realty Trust</t>
  </si>
  <si>
    <t>Strategic Hotels &amp; Resorts, Inc.</t>
  </si>
  <si>
    <t>The Blackstone Group LP</t>
  </si>
  <si>
    <t>Weyerhaeuser Company</t>
  </si>
  <si>
    <t>Plum Creek Timber Company, Inc.</t>
  </si>
  <si>
    <t>Harrison Street Real Estate Capital</t>
  </si>
  <si>
    <t>Campus Crest Communities, Inc.</t>
  </si>
  <si>
    <t>Landmark Apartment Trust, Inc.</t>
  </si>
  <si>
    <t>Starwood Capital Group / Milestone Apartments REIT</t>
  </si>
  <si>
    <t>Investor Group</t>
  </si>
  <si>
    <t>American Homes 4 Rent</t>
  </si>
  <si>
    <t>American Residential Properties, Inc.</t>
  </si>
  <si>
    <t>Colony American Homes, Inc.</t>
  </si>
  <si>
    <t>Starwood Waypoint Residential Trust</t>
  </si>
  <si>
    <t>Rouse Properties, Inc.</t>
  </si>
  <si>
    <t>Brookfield Asset Management, Inc.</t>
  </si>
  <si>
    <t>Hatteras Financial Corp.</t>
  </si>
  <si>
    <t>ARMOUR Residential REIT, Inc.</t>
  </si>
  <si>
    <t>JAVELIN Mortgage Investment Corp.</t>
  </si>
  <si>
    <t>Apollo Commercial Real Estate Finance, Inc.</t>
  </si>
  <si>
    <t>Apollo Residential Mortgage, Inc.</t>
  </si>
  <si>
    <t>Apple Hospitality REIT, Inc.</t>
  </si>
  <si>
    <t>Apple REIT Ten, Inc.</t>
  </si>
  <si>
    <t>Cousins Properties Incorporated</t>
  </si>
  <si>
    <t>Parkway Properties, Inc.</t>
  </si>
  <si>
    <t>Sutherland Asset Management Corporation</t>
  </si>
  <si>
    <t>ZAIS Financial Corp.</t>
  </si>
  <si>
    <t>Private REIT</t>
  </si>
  <si>
    <t>NorthStar Asset Management Group Inc.</t>
  </si>
  <si>
    <t>Colony Capital, Inc.</t>
  </si>
  <si>
    <t>Post Properties, Inc.</t>
  </si>
  <si>
    <t>Farmland Partners Inc.</t>
  </si>
  <si>
    <t>American Farmland Company</t>
  </si>
  <si>
    <t>Regency Centers Corporation</t>
  </si>
  <si>
    <t>Equity One, Inc.</t>
  </si>
  <si>
    <t>Tricon Capital Group Inc.</t>
  </si>
  <si>
    <t>Silver Bay Realty Trust Corp.</t>
  </si>
  <si>
    <t>RLJ Lodging Trust</t>
  </si>
  <si>
    <t>FelCor Lodging Trust Incorporated</t>
  </si>
  <si>
    <t>Sabra Health Care REIT, Inc.</t>
  </si>
  <si>
    <t>Care Capital Properties, Inc.</t>
  </si>
  <si>
    <t>Digital Realty Trust, Inc.</t>
  </si>
  <si>
    <t>DuPont Fabros Technology, Inc.</t>
  </si>
  <si>
    <t>Government Properties Income Trust</t>
  </si>
  <si>
    <t>First Potomac Realty Trust</t>
  </si>
  <si>
    <t>Canada Pension Plan Investment Board</t>
  </si>
  <si>
    <t>Parkway, Inc.</t>
  </si>
  <si>
    <t>Pension Fund</t>
  </si>
  <si>
    <t>Greystar Growth and Income Fund, LP</t>
  </si>
  <si>
    <t>Monogram Residential Trust, Inc.</t>
  </si>
  <si>
    <t>Invitation Homes Inc.</t>
  </si>
  <si>
    <t>Starwood Waypoint Homes</t>
  </si>
  <si>
    <t>GGP Inc.</t>
  </si>
  <si>
    <t>Two Harbors Investment Corp.</t>
  </si>
  <si>
    <t>CYS Investments, Inc.</t>
  </si>
  <si>
    <t>Welltower Inc.</t>
  </si>
  <si>
    <t>Quality Care Properties, Inc.</t>
  </si>
  <si>
    <t>Prologis, Inc.</t>
  </si>
  <si>
    <t>DCT Industrial Trust Inc.</t>
  </si>
  <si>
    <t>MTGE Investment Corp.</t>
  </si>
  <si>
    <t>Blackstone Group L.P.</t>
  </si>
  <si>
    <t>Gramercy Property Trust</t>
  </si>
  <si>
    <t>LaSalle Hotel Properties</t>
  </si>
  <si>
    <t>Greystar Real Estate Partners, LLC</t>
  </si>
  <si>
    <t>Education Realty Trust, Inc.</t>
  </si>
  <si>
    <t>Forest City Realty Trust, Inc.</t>
  </si>
  <si>
    <t>Pebblebrook Hotel Trust</t>
  </si>
  <si>
    <t>Health Care Provider</t>
  </si>
  <si>
    <t>Ready Capital Corporation</t>
  </si>
  <si>
    <t>Owens Realty Mortgage, Inc.</t>
  </si>
  <si>
    <t>Oncor Electric Delivery</t>
  </si>
  <si>
    <t>InfraREIT, Inc.</t>
  </si>
  <si>
    <t>Electric Utility</t>
  </si>
  <si>
    <t>MedEquities Realty Trust, Inc.</t>
  </si>
  <si>
    <t>Shidler Equities L.P.</t>
  </si>
  <si>
    <t>Pacific Office Properties Trust, Inc.</t>
  </si>
  <si>
    <t>TIER REIT, Inc.</t>
  </si>
  <si>
    <t>Park Hotels &amp; Resorts Inc.</t>
  </si>
  <si>
    <t>Chesapeake Lodging Trust</t>
  </si>
  <si>
    <t>Real Estate Investment Firm</t>
  </si>
  <si>
    <t>AXA SA</t>
  </si>
  <si>
    <t>NorthStar Realty Europe Corp.</t>
  </si>
  <si>
    <t>Insurance Firm</t>
  </si>
  <si>
    <t>Industrial Property Trust Inc.</t>
  </si>
  <si>
    <t>KBS Strategic Opportunity REIT, Inc.</t>
  </si>
  <si>
    <t>Reven Housing REIT, Inc.</t>
  </si>
  <si>
    <t>Jernigan Capital, Inc.</t>
  </si>
  <si>
    <t>NexPoint Advisors, L.P.</t>
  </si>
  <si>
    <t>Front Yard Residential Corporation</t>
  </si>
  <si>
    <t>Pretium; Investment funds manged by Ares</t>
  </si>
  <si>
    <t>Investor group</t>
  </si>
  <si>
    <t>Anworth Mortgage Asset Corporation</t>
  </si>
  <si>
    <t>Simon Property Group, Inc.</t>
  </si>
  <si>
    <t>Taubman Centers, Inc.</t>
  </si>
  <si>
    <t>Brookfield Property REIT</t>
  </si>
  <si>
    <t>VEREIT, Inc.</t>
  </si>
  <si>
    <t>Realty Income Corporation</t>
  </si>
  <si>
    <t>Monmouth Real Estate Investment Corporation</t>
  </si>
  <si>
    <t>Kimco Realty</t>
  </si>
  <si>
    <t>Weingarten Realty Investors</t>
  </si>
  <si>
    <t>RMR Mortgage Trust</t>
  </si>
  <si>
    <t>Tremont Mortgage Trust</t>
  </si>
  <si>
    <t>Real Estate Finance Company</t>
  </si>
  <si>
    <t>QTS Realty Trust, Inc.</t>
  </si>
  <si>
    <t>New Senior Investment Group, Inc.</t>
  </si>
  <si>
    <t>Kite Realty Group Trust</t>
  </si>
  <si>
    <t>Retail Properties of America</t>
  </si>
  <si>
    <t>Benefit Street Partners Realty Trust, Inc.</t>
  </si>
  <si>
    <t>Capstead Mortgage Corporation</t>
  </si>
  <si>
    <t>Independence Realty Trust, Inc.</t>
  </si>
  <si>
    <t>Steadfast Apartment REIT, Inc.</t>
  </si>
  <si>
    <t>PIMCO</t>
  </si>
  <si>
    <t>Columbia Property Trust, Inc.</t>
  </si>
  <si>
    <t>Investment Manager</t>
  </si>
  <si>
    <t>Asset Manager / Public REIT</t>
  </si>
  <si>
    <t>Blackstone Real Estate Investment Trust</t>
  </si>
  <si>
    <t>Industrial Logistics Properties Trust</t>
  </si>
  <si>
    <t>CorePoint Lodging Inc.</t>
  </si>
  <si>
    <t>American Tower Corp.</t>
  </si>
  <si>
    <t>CoreSite Realty Corp.</t>
  </si>
  <si>
    <t>CyrusOne, Inc.</t>
  </si>
  <si>
    <t>Highgate / Cerberus Capital Management, L.P.</t>
  </si>
  <si>
    <t>KKR / Global Infrastructure Partners</t>
  </si>
  <si>
    <t>Blackstone, Inc.</t>
  </si>
  <si>
    <t>Bluerock Residential Growth REIT</t>
  </si>
  <si>
    <t>Blackstone Real Estate Income Trust, Inc.</t>
  </si>
  <si>
    <t>Resource REIT, Inc.</t>
  </si>
  <si>
    <t>Preferred Apartment Communities, Inc.</t>
  </si>
  <si>
    <t>Deal Value ($M)</t>
  </si>
  <si>
    <t>U.S. REIT Merger and Acquisition Activity</t>
  </si>
  <si>
    <t>Healthcare Trust of America, Inc.</t>
  </si>
  <si>
    <t>Healthcare Realty Trust Incorporated</t>
  </si>
  <si>
    <t>Wheeler Real Estate Investment Trust, Inc.</t>
  </si>
  <si>
    <t>Cedar Realty Trust, Inc.</t>
  </si>
  <si>
    <t>PS Business Parks</t>
  </si>
  <si>
    <t>VICI Properties, Inc.</t>
  </si>
  <si>
    <t xml:space="preserve"> MGM Growth Properties</t>
  </si>
  <si>
    <t>PotlatchDeltic Corporation</t>
  </si>
  <si>
    <t>CatchMark Timber Trust, Inc.</t>
  </si>
  <si>
    <t>Safehold Inc.</t>
  </si>
  <si>
    <t>iStar Inc.</t>
  </si>
  <si>
    <t>STORE Capital Corporation</t>
  </si>
  <si>
    <t>GIC Real Estate / Oak Street Real Estate Capital</t>
  </si>
  <si>
    <t>INDUS Realty Trust, Inc.</t>
  </si>
  <si>
    <t>Centerbridge Partners / GIC Real Estate</t>
  </si>
  <si>
    <t>Broadmark Realty Capital Inc.</t>
  </si>
  <si>
    <t>Life Storage, Inc.</t>
  </si>
  <si>
    <t>Urstadt Biddle Properties Inc.</t>
  </si>
  <si>
    <t>Global Net Lease, Inc.</t>
  </si>
  <si>
    <t>The Necessity Retail REIT, Inc.</t>
  </si>
  <si>
    <t>Ellington Financial Inc.</t>
  </si>
  <si>
    <t>Arlington Asset Investment Corp.</t>
  </si>
  <si>
    <t>Western Asset Mortgage Capital Corporation</t>
  </si>
  <si>
    <t>AG Mortgage Investment Trust, Inc.</t>
  </si>
  <si>
    <t>RPT Realty</t>
  </si>
  <si>
    <t>Hersha Hospitality Trust</t>
  </si>
  <si>
    <t>KSL Capital Partners</t>
  </si>
  <si>
    <t>Private Equity</t>
  </si>
  <si>
    <t>Realty Income</t>
  </si>
  <si>
    <t>Spirit Realty Capital</t>
  </si>
  <si>
    <t>Healthpeak</t>
  </si>
  <si>
    <t>Physicians Realty Trust</t>
  </si>
  <si>
    <t>(2004 - 2024)</t>
  </si>
  <si>
    <t>Industry Totals: 2004-2024</t>
  </si>
  <si>
    <t>Blackstone Inc.</t>
  </si>
  <si>
    <t>Apartment Income REIT Corp.</t>
  </si>
  <si>
    <t>Retail Opportunity Investments Corp.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</si>
</sst>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00%"/>
  </numFmts>
  <fonts count="9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3" fontId="3" fillId="0" borderId="0" xfId="0" applyNumberFormat="1" applyFont="1"/>
    <xf numFmtId="0" fontId="3" fillId="0" borderId="4" xfId="0" applyFont="1" applyBorder="1"/>
    <xf numFmtId="9" fontId="3" fillId="0" borderId="0" xfId="0" applyNumberFormat="1" applyFont="1"/>
    <xf numFmtId="0" fontId="2" fillId="0" borderId="2" xfId="0" applyFont="1" applyBorder="1"/>
    <xf numFmtId="3" fontId="2" fillId="0" borderId="2" xfId="0" applyNumberFormat="1" applyFont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6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/>
    <xf numFmtId="3" fontId="2" fillId="0" borderId="0" xfId="0" applyNumberFormat="1" applyFont="1" applyAlignment="1">
      <alignment horizontal="right"/>
    </xf>
    <xf numFmtId="9" fontId="2" fillId="0" borderId="0" xfId="0" applyNumberFormat="1" applyFont="1"/>
    <xf numFmtId="10" fontId="3" fillId="0" borderId="0" xfId="0" applyNumberFormat="1" applyFont="1"/>
    <xf numFmtId="0" fontId="2" fillId="0" borderId="0" xfId="0" quotePrefix="1" applyFont="1"/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6" fillId="0" borderId="2" xfId="0" applyFont="1" applyBorder="1" applyAlignment="1">
      <alignment horizontal="centerContinuous"/>
    </xf>
    <xf numFmtId="0" fontId="3" fillId="0" borderId="2" xfId="0" applyFont="1" applyBorder="1"/>
    <xf numFmtId="0" fontId="3" fillId="0" borderId="8" xfId="0" applyFont="1" applyBorder="1"/>
    <xf numFmtId="3" fontId="3" fillId="0" borderId="8" xfId="0" applyNumberFormat="1" applyFont="1" applyBorder="1"/>
    <xf numFmtId="9" fontId="3" fillId="0" borderId="8" xfId="0" applyNumberFormat="1" applyFont="1" applyBorder="1"/>
    <xf numFmtId="164" fontId="3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2" fillId="0" borderId="8" xfId="0" applyFont="1" applyBorder="1"/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9" fontId="3" fillId="0" borderId="2" xfId="0" applyNumberFormat="1" applyFont="1" applyBorder="1"/>
    <xf numFmtId="164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Continuous"/>
    </xf>
    <xf numFmtId="3" fontId="1" fillId="0" borderId="0" xfId="0" applyNumberFormat="1" applyFont="1"/>
    <xf numFmtId="0" fontId="3" fillId="0" borderId="1" xfId="0" applyFont="1" applyBorder="1"/>
    <xf numFmtId="3" fontId="3" fillId="0" borderId="2" xfId="0" applyNumberFormat="1" applyFont="1" applyBorder="1"/>
    <xf numFmtId="0" fontId="3" fillId="0" borderId="1" xfId="0" applyFont="1" applyBorder="1" applyAlignment="1">
      <alignment horizontal="center"/>
    </xf>
    <xf numFmtId="165" fontId="2" fillId="0" borderId="0" xfId="0" applyNumberFormat="1" applyFont="1"/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1.25"/>
  <sheetData/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M317"/>
  <sheetViews>
    <sheetView tabSelected="1" zoomScaleNormal="100" zoomScaleSheetLayoutView="100" workbookViewId="0">
      <pane ySplit="5" topLeftCell="A245" activePane="bottomLeft" state="frozen"/>
      <selection pane="bottomLeft" activeCell="N312" sqref="N312"/>
    </sheetView>
  </sheetViews>
  <sheetFormatPr defaultColWidth="9.33203125" defaultRowHeight="11.25" customHeight="1"/>
  <cols>
    <col min="1" max="1" width="9.33203125" style="2"/>
    <col min="2" max="2" width="0.5" style="2" customWidth="1"/>
    <col min="3" max="3" width="5.33203125" style="1" bestFit="1" customWidth="1"/>
    <col min="4" max="4" width="0.5" style="2" customWidth="1"/>
    <col min="5" max="5" width="53.6640625" style="2" bestFit="1" customWidth="1"/>
    <col min="6" max="6" width="39.33203125" style="2" bestFit="1" customWidth="1"/>
    <col min="7" max="7" width="34.33203125" style="2" customWidth="1"/>
    <col min="8" max="8" width="15.33203125" style="3" bestFit="1" customWidth="1"/>
    <col min="9" max="9" width="8.33203125" style="3" bestFit="1" customWidth="1"/>
    <col min="10" max="10" width="15.5" style="23" bestFit="1" customWidth="1"/>
    <col min="11" max="11" width="11.33203125" style="23" bestFit="1" customWidth="1"/>
    <col min="12" max="12" width="9.5" style="2" bestFit="1" customWidth="1"/>
    <col min="13" max="13" width="0.6640625" style="2" customWidth="1"/>
    <col min="14" max="16384" width="9.33203125" style="2"/>
  </cols>
  <sheetData>
    <row r="1" spans="2:13" ht="15.75">
      <c r="B1" s="39"/>
      <c r="D1" s="39"/>
      <c r="E1" s="37" t="s">
        <v>371</v>
      </c>
      <c r="F1" s="37"/>
      <c r="G1" s="37"/>
      <c r="H1" s="37"/>
      <c r="I1" s="37"/>
      <c r="J1" s="37"/>
      <c r="K1" s="37"/>
      <c r="L1" s="37"/>
      <c r="M1" s="39"/>
    </row>
    <row r="2" spans="2:13" ht="12">
      <c r="B2" s="7"/>
      <c r="D2" s="7"/>
      <c r="E2" s="50" t="s">
        <v>404</v>
      </c>
      <c r="F2" s="38"/>
      <c r="G2" s="38"/>
      <c r="H2" s="38"/>
      <c r="I2" s="38"/>
      <c r="J2" s="38"/>
      <c r="K2" s="38"/>
      <c r="L2" s="38"/>
      <c r="M2" s="7"/>
    </row>
    <row r="3" spans="2:13" ht="3.75" customHeight="1">
      <c r="B3" s="17"/>
      <c r="C3" s="28"/>
      <c r="D3" s="17"/>
      <c r="E3" s="17"/>
      <c r="F3" s="17"/>
      <c r="G3" s="17"/>
      <c r="H3" s="18"/>
      <c r="I3" s="18"/>
      <c r="J3" s="22"/>
      <c r="K3" s="22"/>
      <c r="L3" s="17"/>
      <c r="M3" s="17"/>
    </row>
    <row r="4" spans="2:13" ht="3.75" customHeight="1">
      <c r="B4" s="27"/>
      <c r="E4" s="4"/>
      <c r="M4" s="10"/>
    </row>
    <row r="5" spans="2:13" ht="11.25" customHeight="1">
      <c r="B5" s="11"/>
      <c r="C5" s="5" t="s">
        <v>55</v>
      </c>
      <c r="D5" s="5"/>
      <c r="E5" s="5" t="s">
        <v>34</v>
      </c>
      <c r="F5" s="5" t="s">
        <v>54</v>
      </c>
      <c r="G5" s="5" t="s">
        <v>38</v>
      </c>
      <c r="H5" s="6" t="s">
        <v>370</v>
      </c>
      <c r="I5" s="6"/>
      <c r="J5" s="21" t="s">
        <v>185</v>
      </c>
      <c r="K5" s="21" t="s">
        <v>67</v>
      </c>
      <c r="L5" s="5" t="s">
        <v>56</v>
      </c>
      <c r="M5" s="12"/>
    </row>
    <row r="6" spans="2:13" ht="3.75" customHeight="1">
      <c r="B6" s="27"/>
      <c r="E6" s="4"/>
      <c r="M6" s="10"/>
    </row>
    <row r="7" spans="2:13" ht="11.25" customHeight="1">
      <c r="B7" s="8"/>
      <c r="C7" s="5">
        <v>2004</v>
      </c>
      <c r="D7" s="1"/>
      <c r="E7" s="2" t="s">
        <v>0</v>
      </c>
      <c r="F7" s="2" t="s">
        <v>14</v>
      </c>
      <c r="G7" s="13" t="s">
        <v>39</v>
      </c>
      <c r="H7" s="3">
        <v>191</v>
      </c>
      <c r="J7" s="23">
        <v>37944</v>
      </c>
      <c r="K7" s="23">
        <v>38022</v>
      </c>
      <c r="L7" s="1" t="s">
        <v>67</v>
      </c>
      <c r="M7" s="9"/>
    </row>
    <row r="8" spans="2:13" ht="11.25" customHeight="1">
      <c r="B8" s="8"/>
      <c r="D8" s="1"/>
      <c r="E8" s="2" t="s">
        <v>1</v>
      </c>
      <c r="F8" s="2" t="s">
        <v>15</v>
      </c>
      <c r="G8" s="13" t="s">
        <v>40</v>
      </c>
      <c r="H8" s="3">
        <v>252</v>
      </c>
      <c r="J8" s="23">
        <v>38007</v>
      </c>
      <c r="K8" s="23">
        <v>38104</v>
      </c>
      <c r="L8" s="1" t="s">
        <v>67</v>
      </c>
      <c r="M8" s="9"/>
    </row>
    <row r="9" spans="2:13" ht="11.25" customHeight="1">
      <c r="B9" s="8"/>
      <c r="D9" s="1"/>
      <c r="E9" s="2" t="s">
        <v>169</v>
      </c>
      <c r="F9" s="2" t="s">
        <v>16</v>
      </c>
      <c r="G9" s="13" t="s">
        <v>170</v>
      </c>
      <c r="H9" s="32">
        <v>729</v>
      </c>
      <c r="I9" s="32"/>
      <c r="J9" s="23">
        <v>38110</v>
      </c>
      <c r="K9" s="23">
        <v>38203</v>
      </c>
      <c r="L9" s="1" t="s">
        <v>67</v>
      </c>
      <c r="M9" s="9"/>
    </row>
    <row r="10" spans="2:13" ht="11.25" customHeight="1">
      <c r="B10" s="8"/>
      <c r="D10" s="1"/>
      <c r="E10" s="2" t="s">
        <v>2</v>
      </c>
      <c r="F10" s="2" t="s">
        <v>17</v>
      </c>
      <c r="G10" s="13" t="s">
        <v>39</v>
      </c>
      <c r="H10" s="32">
        <v>3000</v>
      </c>
      <c r="I10" s="32"/>
      <c r="J10" s="23">
        <v>38159</v>
      </c>
      <c r="K10" s="23">
        <v>38274</v>
      </c>
      <c r="L10" s="1" t="s">
        <v>67</v>
      </c>
      <c r="M10" s="9"/>
    </row>
    <row r="11" spans="2:13" ht="11.25" customHeight="1">
      <c r="B11" s="8"/>
      <c r="D11" s="1"/>
      <c r="E11" s="2" t="s">
        <v>3</v>
      </c>
      <c r="F11" s="2" t="s">
        <v>18</v>
      </c>
      <c r="G11" s="13" t="s">
        <v>39</v>
      </c>
      <c r="H11" s="3">
        <v>7000</v>
      </c>
      <c r="J11" s="23">
        <v>38218</v>
      </c>
      <c r="K11" s="23">
        <v>38303</v>
      </c>
      <c r="L11" s="1" t="s">
        <v>67</v>
      </c>
      <c r="M11" s="9"/>
    </row>
    <row r="12" spans="2:13" ht="11.25" customHeight="1">
      <c r="B12" s="26"/>
      <c r="C12" s="19"/>
      <c r="E12" s="51" t="s">
        <v>171</v>
      </c>
      <c r="F12" s="51" t="s">
        <v>19</v>
      </c>
      <c r="G12" s="51" t="s">
        <v>170</v>
      </c>
      <c r="H12" s="3">
        <v>3500</v>
      </c>
      <c r="J12" s="23">
        <v>38223</v>
      </c>
      <c r="K12" s="23">
        <v>38342</v>
      </c>
      <c r="L12" s="52" t="s">
        <v>67</v>
      </c>
      <c r="M12" s="10"/>
    </row>
    <row r="13" spans="2:13" ht="3.75" customHeight="1">
      <c r="B13" s="26"/>
      <c r="C13" s="19"/>
      <c r="E13" s="17"/>
      <c r="F13" s="17"/>
      <c r="G13" s="17"/>
      <c r="H13" s="18"/>
      <c r="I13" s="18"/>
      <c r="J13" s="22"/>
      <c r="K13" s="22"/>
      <c r="L13" s="28"/>
      <c r="M13" s="10"/>
    </row>
    <row r="14" spans="2:13" s="7" customFormat="1" ht="11.25" customHeight="1">
      <c r="B14" s="29"/>
      <c r="C14" s="19"/>
      <c r="E14" s="2" t="s">
        <v>186</v>
      </c>
      <c r="F14" s="2"/>
      <c r="G14" s="2"/>
      <c r="H14" s="3">
        <f>(H11+H10+H9+H7+H12)</f>
        <v>14420</v>
      </c>
      <c r="I14" s="33">
        <f>H14/H16</f>
        <v>0.98282442748091603</v>
      </c>
      <c r="J14" s="20"/>
      <c r="K14" s="20"/>
      <c r="M14" s="15"/>
    </row>
    <row r="15" spans="2:13" s="7" customFormat="1" ht="11.25" customHeight="1" thickBot="1">
      <c r="B15" s="29"/>
      <c r="C15" s="19"/>
      <c r="E15" s="2" t="s">
        <v>187</v>
      </c>
      <c r="F15" s="2"/>
      <c r="G15" s="2"/>
      <c r="H15" s="3">
        <f>H8</f>
        <v>252</v>
      </c>
      <c r="I15" s="33">
        <f>H15/H16</f>
        <v>1.717557251908397E-2</v>
      </c>
      <c r="J15" s="20"/>
      <c r="K15" s="20"/>
      <c r="M15" s="15"/>
    </row>
    <row r="16" spans="2:13" s="7" customFormat="1" ht="15" customHeight="1" thickTop="1">
      <c r="B16" s="29"/>
      <c r="C16" s="19"/>
      <c r="E16" s="42" t="s">
        <v>188</v>
      </c>
      <c r="F16" s="42"/>
      <c r="G16" s="42"/>
      <c r="H16" s="43">
        <f>SUM(H7:H12)</f>
        <v>14672</v>
      </c>
      <c r="I16" s="44"/>
      <c r="J16" s="45"/>
      <c r="K16" s="45"/>
      <c r="L16" s="42"/>
      <c r="M16" s="15"/>
    </row>
    <row r="17" spans="2:13" s="7" customFormat="1" ht="3.75" customHeight="1">
      <c r="B17" s="29"/>
      <c r="C17" s="19"/>
      <c r="H17" s="14"/>
      <c r="I17" s="16"/>
      <c r="J17" s="20"/>
      <c r="K17" s="20"/>
      <c r="M17" s="15"/>
    </row>
    <row r="18" spans="2:13" ht="11.25" customHeight="1">
      <c r="B18" s="8"/>
      <c r="C18" s="5">
        <v>2005</v>
      </c>
      <c r="D18" s="1"/>
      <c r="E18" s="2" t="s">
        <v>4</v>
      </c>
      <c r="F18" s="2" t="s">
        <v>20</v>
      </c>
      <c r="G18" s="13" t="s">
        <v>39</v>
      </c>
      <c r="H18" s="3">
        <v>1100</v>
      </c>
      <c r="J18" s="23">
        <v>38284</v>
      </c>
      <c r="K18" s="23">
        <v>38411</v>
      </c>
      <c r="L18" s="1" t="s">
        <v>67</v>
      </c>
      <c r="M18" s="9"/>
    </row>
    <row r="19" spans="2:13" ht="11.25" customHeight="1">
      <c r="B19" s="8"/>
      <c r="D19" s="1"/>
      <c r="E19" s="2" t="s">
        <v>5</v>
      </c>
      <c r="F19" s="2" t="s">
        <v>21</v>
      </c>
      <c r="G19" s="13" t="s">
        <v>39</v>
      </c>
      <c r="H19" s="3">
        <v>119.7</v>
      </c>
      <c r="J19" s="23">
        <v>38372</v>
      </c>
      <c r="K19" s="23">
        <v>38413</v>
      </c>
      <c r="L19" s="1" t="s">
        <v>67</v>
      </c>
      <c r="M19" s="9"/>
    </row>
    <row r="20" spans="2:13" ht="11.25" customHeight="1">
      <c r="B20" s="8"/>
      <c r="D20" s="1"/>
      <c r="E20" s="2" t="s">
        <v>6</v>
      </c>
      <c r="F20" s="2" t="s">
        <v>22</v>
      </c>
      <c r="G20" s="13" t="s">
        <v>39</v>
      </c>
      <c r="H20" s="2">
        <v>566</v>
      </c>
      <c r="I20" s="2"/>
      <c r="J20" s="23">
        <v>38285</v>
      </c>
      <c r="K20" s="23">
        <v>38443</v>
      </c>
      <c r="L20" s="1" t="s">
        <v>67</v>
      </c>
      <c r="M20" s="9"/>
    </row>
    <row r="21" spans="2:13" ht="11.25" customHeight="1">
      <c r="B21" s="8"/>
      <c r="D21" s="1"/>
      <c r="E21" s="2" t="s">
        <v>7</v>
      </c>
      <c r="F21" s="2" t="s">
        <v>23</v>
      </c>
      <c r="G21" s="13" t="s">
        <v>43</v>
      </c>
      <c r="H21" s="2">
        <v>120</v>
      </c>
      <c r="I21" s="2"/>
      <c r="L21" s="1" t="s">
        <v>67</v>
      </c>
      <c r="M21" s="9"/>
    </row>
    <row r="22" spans="2:13" ht="11.25" customHeight="1">
      <c r="B22" s="8"/>
      <c r="D22" s="1"/>
      <c r="E22" s="2" t="s">
        <v>8</v>
      </c>
      <c r="F22" s="2" t="s">
        <v>24</v>
      </c>
      <c r="G22" s="13" t="s">
        <v>40</v>
      </c>
      <c r="H22" s="3">
        <v>1500</v>
      </c>
      <c r="J22" s="23">
        <v>38400</v>
      </c>
      <c r="K22" s="23">
        <v>38534</v>
      </c>
      <c r="L22" s="1" t="s">
        <v>67</v>
      </c>
      <c r="M22" s="9"/>
    </row>
    <row r="23" spans="2:13" ht="11.25" customHeight="1">
      <c r="B23" s="8"/>
      <c r="D23" s="1"/>
      <c r="E23" s="2" t="s">
        <v>9</v>
      </c>
      <c r="F23" s="2" t="s">
        <v>25</v>
      </c>
      <c r="G23" s="13" t="s">
        <v>39</v>
      </c>
      <c r="H23" s="3">
        <v>3819</v>
      </c>
      <c r="J23" s="23">
        <v>38509</v>
      </c>
      <c r="K23" s="23">
        <v>38610</v>
      </c>
      <c r="L23" s="1" t="s">
        <v>67</v>
      </c>
      <c r="M23" s="9"/>
    </row>
    <row r="24" spans="2:13" ht="11.25" customHeight="1">
      <c r="B24" s="8"/>
      <c r="D24" s="1"/>
      <c r="E24" s="2" t="s">
        <v>10</v>
      </c>
      <c r="F24" s="2" t="s">
        <v>26</v>
      </c>
      <c r="G24" s="13" t="s">
        <v>44</v>
      </c>
      <c r="H24" s="2">
        <v>890</v>
      </c>
      <c r="I24" s="2"/>
      <c r="J24" s="23">
        <v>38520</v>
      </c>
      <c r="L24" s="1" t="s">
        <v>67</v>
      </c>
      <c r="M24" s="9"/>
    </row>
    <row r="25" spans="2:13" ht="11.25" customHeight="1">
      <c r="B25" s="8"/>
      <c r="D25" s="1"/>
      <c r="E25" s="2" t="s">
        <v>11</v>
      </c>
      <c r="F25" s="2" t="s">
        <v>27</v>
      </c>
      <c r="G25" s="13" t="s">
        <v>45</v>
      </c>
      <c r="H25" s="3">
        <v>4900</v>
      </c>
      <c r="J25" s="23">
        <v>38510</v>
      </c>
      <c r="K25" s="23">
        <v>38625</v>
      </c>
      <c r="L25" s="1" t="s">
        <v>67</v>
      </c>
      <c r="M25" s="9"/>
    </row>
    <row r="26" spans="2:13" ht="11.25" customHeight="1">
      <c r="B26" s="26"/>
      <c r="C26" s="19"/>
      <c r="E26" s="51" t="s">
        <v>10</v>
      </c>
      <c r="F26" s="51" t="s">
        <v>28</v>
      </c>
      <c r="G26" s="51" t="s">
        <v>44</v>
      </c>
      <c r="H26" s="3">
        <v>1800</v>
      </c>
      <c r="J26" s="23">
        <v>38597</v>
      </c>
      <c r="K26" s="23">
        <v>38702</v>
      </c>
      <c r="L26" s="52" t="s">
        <v>67</v>
      </c>
      <c r="M26" s="10"/>
    </row>
    <row r="27" spans="2:13" ht="3.75" customHeight="1">
      <c r="B27" s="26"/>
      <c r="C27" s="19"/>
      <c r="E27" s="17"/>
      <c r="F27" s="17"/>
      <c r="G27" s="17"/>
      <c r="H27" s="18"/>
      <c r="I27" s="18"/>
      <c r="J27" s="22"/>
      <c r="K27" s="22"/>
      <c r="L27" s="28"/>
      <c r="M27" s="10"/>
    </row>
    <row r="28" spans="2:13" s="7" customFormat="1" ht="11.25" customHeight="1">
      <c r="B28" s="29"/>
      <c r="C28" s="19"/>
      <c r="E28" s="2" t="s">
        <v>186</v>
      </c>
      <c r="F28" s="2"/>
      <c r="G28" s="2"/>
      <c r="H28" s="3">
        <f>(H23+H21+H20+H19+H18)</f>
        <v>5724.7</v>
      </c>
      <c r="I28" s="33">
        <f>H28/H30</f>
        <v>0.38642024475689685</v>
      </c>
      <c r="J28" s="20"/>
      <c r="K28" s="20"/>
      <c r="M28" s="15"/>
    </row>
    <row r="29" spans="2:13" s="7" customFormat="1" ht="11.25" customHeight="1" thickBot="1">
      <c r="B29" s="29"/>
      <c r="C29" s="19"/>
      <c r="E29" s="2" t="s">
        <v>187</v>
      </c>
      <c r="F29" s="2"/>
      <c r="G29" s="2"/>
      <c r="H29" s="3">
        <f>(H26+H25+H24+H22)</f>
        <v>9090</v>
      </c>
      <c r="I29" s="33">
        <f>H29/H30</f>
        <v>0.61357975524310315</v>
      </c>
      <c r="J29" s="14"/>
      <c r="K29" s="20"/>
      <c r="M29" s="15"/>
    </row>
    <row r="30" spans="2:13" s="7" customFormat="1" ht="15" customHeight="1" thickTop="1">
      <c r="B30" s="29"/>
      <c r="C30" s="19"/>
      <c r="E30" s="42" t="s">
        <v>188</v>
      </c>
      <c r="F30" s="42"/>
      <c r="G30" s="42"/>
      <c r="H30" s="43">
        <f>SUM(H18:H26)</f>
        <v>14814.7</v>
      </c>
      <c r="I30" s="44"/>
      <c r="J30" s="42"/>
      <c r="K30" s="42"/>
      <c r="L30" s="42"/>
      <c r="M30" s="15"/>
    </row>
    <row r="31" spans="2:13" s="7" customFormat="1" ht="3.75" customHeight="1">
      <c r="B31" s="29"/>
      <c r="C31" s="19"/>
      <c r="J31" s="20"/>
      <c r="K31" s="20"/>
      <c r="M31" s="15"/>
    </row>
    <row r="32" spans="2:13" ht="11.25" customHeight="1">
      <c r="B32" s="8"/>
      <c r="C32" s="5">
        <v>2006</v>
      </c>
      <c r="D32" s="1"/>
      <c r="E32" s="2" t="s">
        <v>12</v>
      </c>
      <c r="F32" s="2" t="s">
        <v>29</v>
      </c>
      <c r="G32" s="2" t="s">
        <v>39</v>
      </c>
      <c r="H32" s="3">
        <v>1921</v>
      </c>
      <c r="J32" s="23">
        <v>38628</v>
      </c>
      <c r="K32" s="23">
        <v>38721</v>
      </c>
      <c r="L32" s="1" t="s">
        <v>67</v>
      </c>
      <c r="M32" s="9"/>
    </row>
    <row r="33" spans="2:13" ht="11.25" customHeight="1">
      <c r="B33" s="8"/>
      <c r="D33" s="1"/>
      <c r="E33" s="2" t="s">
        <v>13</v>
      </c>
      <c r="F33" s="2" t="s">
        <v>30</v>
      </c>
      <c r="G33" s="2" t="s">
        <v>46</v>
      </c>
      <c r="H33" s="3">
        <v>1700</v>
      </c>
      <c r="K33" s="23">
        <v>38736</v>
      </c>
      <c r="L33" s="1" t="s">
        <v>67</v>
      </c>
      <c r="M33" s="9"/>
    </row>
    <row r="34" spans="2:13" ht="11.25" customHeight="1">
      <c r="B34" s="8"/>
      <c r="D34" s="1"/>
      <c r="E34" s="2" t="s">
        <v>47</v>
      </c>
      <c r="F34" s="2" t="s">
        <v>31</v>
      </c>
      <c r="G34" s="2" t="s">
        <v>48</v>
      </c>
      <c r="H34" s="3">
        <v>2100</v>
      </c>
      <c r="J34" s="23">
        <v>38648</v>
      </c>
      <c r="K34" s="23">
        <v>38755</v>
      </c>
      <c r="L34" s="1" t="s">
        <v>67</v>
      </c>
      <c r="M34" s="9"/>
    </row>
    <row r="35" spans="2:13" ht="11.25" customHeight="1">
      <c r="B35" s="8"/>
      <c r="D35" s="1"/>
      <c r="E35" s="2" t="s">
        <v>65</v>
      </c>
      <c r="F35" s="2" t="s">
        <v>66</v>
      </c>
      <c r="G35" s="2" t="s">
        <v>39</v>
      </c>
      <c r="H35" s="3">
        <v>855</v>
      </c>
      <c r="J35" s="23">
        <v>38778</v>
      </c>
      <c r="K35" s="23">
        <v>38780</v>
      </c>
      <c r="L35" s="1" t="s">
        <v>67</v>
      </c>
      <c r="M35" s="9"/>
    </row>
    <row r="36" spans="2:13" ht="11.25" customHeight="1">
      <c r="B36" s="8"/>
      <c r="D36" s="1"/>
      <c r="E36" s="2" t="s">
        <v>123</v>
      </c>
      <c r="F36" s="2" t="s">
        <v>32</v>
      </c>
      <c r="G36" s="2" t="s">
        <v>49</v>
      </c>
      <c r="H36" s="3">
        <v>2436</v>
      </c>
      <c r="J36" s="23">
        <v>38693</v>
      </c>
      <c r="K36" s="23">
        <v>38784</v>
      </c>
      <c r="L36" s="1" t="s">
        <v>67</v>
      </c>
      <c r="M36" s="9"/>
    </row>
    <row r="37" spans="2:13" ht="11.25" customHeight="1">
      <c r="B37" s="8"/>
      <c r="D37" s="1"/>
      <c r="E37" s="2" t="s">
        <v>72</v>
      </c>
      <c r="F37" s="2" t="s">
        <v>35</v>
      </c>
      <c r="G37" s="2" t="s">
        <v>73</v>
      </c>
      <c r="H37" s="3">
        <v>1500</v>
      </c>
      <c r="J37" s="23">
        <v>38705</v>
      </c>
      <c r="K37" s="23">
        <v>38807</v>
      </c>
      <c r="L37" s="1" t="s">
        <v>67</v>
      </c>
      <c r="M37" s="9"/>
    </row>
    <row r="38" spans="2:13" ht="11.25" customHeight="1">
      <c r="B38" s="8"/>
      <c r="D38" s="1"/>
      <c r="E38" s="2" t="s">
        <v>41</v>
      </c>
      <c r="F38" s="2" t="s">
        <v>42</v>
      </c>
      <c r="G38" s="2" t="s">
        <v>39</v>
      </c>
      <c r="H38" s="3">
        <v>83</v>
      </c>
      <c r="J38" s="23">
        <v>38687</v>
      </c>
      <c r="K38" s="23">
        <v>38807</v>
      </c>
      <c r="L38" s="1" t="s">
        <v>67</v>
      </c>
      <c r="M38" s="9"/>
    </row>
    <row r="39" spans="2:13" ht="11.25" customHeight="1">
      <c r="B39" s="8"/>
      <c r="D39" s="1"/>
      <c r="E39" s="2" t="s">
        <v>57</v>
      </c>
      <c r="F39" s="2" t="s">
        <v>58</v>
      </c>
      <c r="G39" s="13" t="s">
        <v>39</v>
      </c>
      <c r="H39" s="3">
        <v>4040</v>
      </c>
      <c r="J39" s="23">
        <v>38670</v>
      </c>
      <c r="K39" s="23">
        <v>38814</v>
      </c>
      <c r="L39" s="1" t="s">
        <v>67</v>
      </c>
      <c r="M39" s="9"/>
    </row>
    <row r="40" spans="2:13" ht="11.25" customHeight="1">
      <c r="B40" s="8"/>
      <c r="D40" s="1"/>
      <c r="E40" s="2" t="s">
        <v>53</v>
      </c>
      <c r="F40" s="2" t="s">
        <v>33</v>
      </c>
      <c r="G40" s="13" t="s">
        <v>61</v>
      </c>
      <c r="H40" s="3">
        <v>3032</v>
      </c>
      <c r="J40" s="23">
        <v>38707</v>
      </c>
      <c r="K40" s="23">
        <v>38839</v>
      </c>
      <c r="L40" s="1" t="s">
        <v>67</v>
      </c>
      <c r="M40" s="9"/>
    </row>
    <row r="41" spans="2:13" ht="11.25" customHeight="1">
      <c r="B41" s="8"/>
      <c r="D41" s="1"/>
      <c r="E41" s="2" t="s">
        <v>51</v>
      </c>
      <c r="F41" s="2" t="s">
        <v>50</v>
      </c>
      <c r="G41" s="2" t="s">
        <v>52</v>
      </c>
      <c r="H41" s="3">
        <v>2600</v>
      </c>
      <c r="J41" s="23">
        <v>38768</v>
      </c>
      <c r="K41" s="23">
        <v>38839</v>
      </c>
      <c r="L41" s="1" t="s">
        <v>67</v>
      </c>
      <c r="M41" s="9"/>
    </row>
    <row r="42" spans="2:13" ht="11.25" customHeight="1">
      <c r="B42" s="8"/>
      <c r="D42" s="1"/>
      <c r="E42" s="2" t="s">
        <v>37</v>
      </c>
      <c r="F42" s="2" t="s">
        <v>36</v>
      </c>
      <c r="G42" s="2" t="s">
        <v>40</v>
      </c>
      <c r="H42" s="2">
        <v>432</v>
      </c>
      <c r="I42" s="2"/>
      <c r="J42" s="23">
        <v>38758</v>
      </c>
      <c r="K42" s="23">
        <v>38842</v>
      </c>
      <c r="L42" s="1" t="s">
        <v>67</v>
      </c>
      <c r="M42" s="9"/>
    </row>
    <row r="43" spans="2:13" ht="11.25" customHeight="1">
      <c r="B43" s="8"/>
      <c r="D43" s="1"/>
      <c r="E43" s="2" t="s">
        <v>70</v>
      </c>
      <c r="F43" s="2" t="s">
        <v>71</v>
      </c>
      <c r="G43" s="2" t="s">
        <v>39</v>
      </c>
      <c r="H43" s="3">
        <v>815.3</v>
      </c>
      <c r="J43" s="23">
        <v>38847</v>
      </c>
      <c r="K43" s="23">
        <v>38870</v>
      </c>
      <c r="L43" s="1" t="s">
        <v>67</v>
      </c>
      <c r="M43" s="9"/>
    </row>
    <row r="44" spans="2:13" ht="11.25" customHeight="1">
      <c r="B44" s="8"/>
      <c r="D44" s="1"/>
      <c r="E44" s="2" t="s">
        <v>59</v>
      </c>
      <c r="F44" s="2" t="s">
        <v>60</v>
      </c>
      <c r="G44" s="2" t="s">
        <v>39</v>
      </c>
      <c r="H44" s="2">
        <v>545</v>
      </c>
      <c r="I44" s="2"/>
      <c r="J44" s="23">
        <v>38764</v>
      </c>
      <c r="K44" s="23">
        <v>38873</v>
      </c>
      <c r="L44" s="1" t="s">
        <v>67</v>
      </c>
      <c r="M44" s="9"/>
    </row>
    <row r="45" spans="2:13" ht="11.25" customHeight="1">
      <c r="B45" s="8"/>
      <c r="D45" s="1"/>
      <c r="E45" s="2" t="s">
        <v>51</v>
      </c>
      <c r="F45" s="2" t="s">
        <v>62</v>
      </c>
      <c r="G45" s="2" t="s">
        <v>52</v>
      </c>
      <c r="H45" s="3">
        <v>5600</v>
      </c>
      <c r="J45" s="23">
        <v>38782</v>
      </c>
      <c r="K45" s="23">
        <v>38911</v>
      </c>
      <c r="L45" s="1" t="s">
        <v>67</v>
      </c>
      <c r="M45" s="9"/>
    </row>
    <row r="46" spans="2:13" ht="11.25" customHeight="1">
      <c r="B46" s="8"/>
      <c r="C46" s="19"/>
      <c r="D46" s="1"/>
      <c r="E46" s="2" t="s">
        <v>83</v>
      </c>
      <c r="F46" s="2" t="s">
        <v>84</v>
      </c>
      <c r="G46" s="2" t="s">
        <v>39</v>
      </c>
      <c r="H46" s="3">
        <v>649</v>
      </c>
      <c r="J46" s="23">
        <v>38897</v>
      </c>
      <c r="K46" s="23">
        <v>38929</v>
      </c>
      <c r="L46" s="1" t="s">
        <v>67</v>
      </c>
      <c r="M46" s="9"/>
    </row>
    <row r="47" spans="2:13" ht="11.25" customHeight="1">
      <c r="B47" s="8"/>
      <c r="D47" s="1"/>
      <c r="E47" s="2" t="s">
        <v>63</v>
      </c>
      <c r="F47" s="2" t="s">
        <v>64</v>
      </c>
      <c r="G47" s="2" t="s">
        <v>39</v>
      </c>
      <c r="H47" s="3">
        <v>3200</v>
      </c>
      <c r="J47" s="23">
        <v>38783</v>
      </c>
      <c r="K47" s="23">
        <v>38952</v>
      </c>
      <c r="L47" s="1" t="s">
        <v>67</v>
      </c>
      <c r="M47" s="9"/>
    </row>
    <row r="48" spans="2:13" ht="11.25" customHeight="1">
      <c r="B48" s="8"/>
      <c r="D48" s="1"/>
      <c r="E48" s="2" t="s">
        <v>75</v>
      </c>
      <c r="F48" s="2" t="s">
        <v>74</v>
      </c>
      <c r="G48" s="2" t="s">
        <v>76</v>
      </c>
      <c r="H48" s="3">
        <v>417</v>
      </c>
      <c r="J48" s="23">
        <v>38859</v>
      </c>
      <c r="K48" s="23">
        <v>38981</v>
      </c>
      <c r="L48" s="1" t="s">
        <v>67</v>
      </c>
      <c r="M48" s="9"/>
    </row>
    <row r="49" spans="2:13" ht="11.25" customHeight="1">
      <c r="B49" s="8"/>
      <c r="D49" s="1"/>
      <c r="E49" s="2" t="s">
        <v>108</v>
      </c>
      <c r="F49" s="2" t="s">
        <v>107</v>
      </c>
      <c r="G49" s="2" t="s">
        <v>109</v>
      </c>
      <c r="H49" s="3">
        <v>340</v>
      </c>
      <c r="J49" s="23">
        <v>38974</v>
      </c>
      <c r="K49" s="23">
        <v>38991</v>
      </c>
      <c r="L49" s="1" t="s">
        <v>67</v>
      </c>
      <c r="M49" s="9"/>
    </row>
    <row r="50" spans="2:13" ht="11.25" customHeight="1">
      <c r="B50" s="8"/>
      <c r="D50" s="1"/>
      <c r="E50" s="2" t="s">
        <v>78</v>
      </c>
      <c r="F50" s="2" t="s">
        <v>77</v>
      </c>
      <c r="G50" s="13" t="s">
        <v>79</v>
      </c>
      <c r="H50" s="3">
        <v>2670</v>
      </c>
      <c r="J50" s="23">
        <v>38873</v>
      </c>
      <c r="K50" s="23">
        <v>38995</v>
      </c>
      <c r="L50" s="1" t="s">
        <v>67</v>
      </c>
      <c r="M50" s="9"/>
    </row>
    <row r="51" spans="2:13" ht="11.25" customHeight="1">
      <c r="B51" s="8"/>
      <c r="D51" s="1"/>
      <c r="E51" s="2" t="s">
        <v>82</v>
      </c>
      <c r="F51" s="2" t="s">
        <v>80</v>
      </c>
      <c r="G51" s="2" t="s">
        <v>81</v>
      </c>
      <c r="H51" s="3">
        <v>6500</v>
      </c>
      <c r="J51" s="23">
        <v>38873</v>
      </c>
      <c r="K51" s="23">
        <v>38995</v>
      </c>
      <c r="L51" s="1" t="s">
        <v>67</v>
      </c>
      <c r="M51" s="9"/>
    </row>
    <row r="52" spans="2:13" ht="11.25" customHeight="1">
      <c r="B52" s="8"/>
      <c r="D52" s="1"/>
      <c r="E52" s="2" t="s">
        <v>68</v>
      </c>
      <c r="F52" s="2" t="s">
        <v>69</v>
      </c>
      <c r="G52" s="2" t="s">
        <v>39</v>
      </c>
      <c r="H52" s="3">
        <v>5300</v>
      </c>
      <c r="J52" s="23">
        <v>38839</v>
      </c>
      <c r="K52" s="23">
        <v>38996</v>
      </c>
      <c r="L52" s="1" t="s">
        <v>67</v>
      </c>
      <c r="M52" s="9"/>
    </row>
    <row r="53" spans="2:13" s="7" customFormat="1" ht="11.25" customHeight="1">
      <c r="B53" s="8"/>
      <c r="C53" s="19"/>
      <c r="D53" s="1"/>
      <c r="E53" s="2" t="s">
        <v>124</v>
      </c>
      <c r="F53" s="2" t="s">
        <v>86</v>
      </c>
      <c r="G53" s="2" t="s">
        <v>87</v>
      </c>
      <c r="H53" s="3">
        <v>3200</v>
      </c>
      <c r="I53" s="3"/>
      <c r="J53" s="23">
        <v>38907</v>
      </c>
      <c r="K53" s="23">
        <v>39009</v>
      </c>
      <c r="L53" s="1" t="s">
        <v>67</v>
      </c>
      <c r="M53" s="9"/>
    </row>
    <row r="54" spans="2:13" s="7" customFormat="1" ht="11.25" customHeight="1">
      <c r="B54" s="8"/>
      <c r="C54" s="19"/>
      <c r="D54" s="1"/>
      <c r="E54" s="2" t="s">
        <v>41</v>
      </c>
      <c r="F54" s="2" t="s">
        <v>85</v>
      </c>
      <c r="G54" s="2" t="s">
        <v>39</v>
      </c>
      <c r="H54" s="3">
        <v>4000</v>
      </c>
      <c r="I54" s="3"/>
      <c r="J54" s="23">
        <v>38908</v>
      </c>
      <c r="K54" s="23">
        <v>39021</v>
      </c>
      <c r="L54" s="1" t="s">
        <v>67</v>
      </c>
      <c r="M54" s="9"/>
    </row>
    <row r="55" spans="2:13" ht="11.25" customHeight="1">
      <c r="B55" s="8"/>
      <c r="C55" s="19"/>
      <c r="D55" s="1"/>
      <c r="E55" s="2" t="s">
        <v>94</v>
      </c>
      <c r="F55" s="2" t="s">
        <v>95</v>
      </c>
      <c r="G55" s="2" t="s">
        <v>96</v>
      </c>
      <c r="H55" s="3">
        <v>323.5</v>
      </c>
      <c r="J55" s="23">
        <v>38936</v>
      </c>
      <c r="K55" s="23">
        <v>39031</v>
      </c>
      <c r="L55" s="1" t="s">
        <v>67</v>
      </c>
      <c r="M55" s="9"/>
    </row>
    <row r="56" spans="2:13" ht="11.25" customHeight="1">
      <c r="B56" s="8"/>
      <c r="C56" s="19"/>
      <c r="D56" s="1"/>
      <c r="E56" s="2" t="s">
        <v>97</v>
      </c>
      <c r="F56" s="2" t="s">
        <v>100</v>
      </c>
      <c r="G56" s="2" t="s">
        <v>99</v>
      </c>
      <c r="H56" s="3">
        <v>1900</v>
      </c>
      <c r="J56" s="23">
        <v>38950</v>
      </c>
      <c r="K56" s="23">
        <v>39050</v>
      </c>
      <c r="L56" s="1" t="s">
        <v>67</v>
      </c>
      <c r="M56" s="9"/>
    </row>
    <row r="57" spans="2:13" ht="11.25" customHeight="1">
      <c r="B57" s="8"/>
      <c r="D57" s="1"/>
      <c r="E57" s="2" t="s">
        <v>104</v>
      </c>
      <c r="F57" s="2" t="s">
        <v>103</v>
      </c>
      <c r="G57" s="2" t="s">
        <v>39</v>
      </c>
      <c r="H57" s="3">
        <v>877</v>
      </c>
      <c r="J57" s="23">
        <v>38973</v>
      </c>
      <c r="K57" s="23">
        <v>39071</v>
      </c>
      <c r="L57" s="1" t="s">
        <v>67</v>
      </c>
      <c r="M57" s="9"/>
    </row>
    <row r="58" spans="2:13" ht="11.25" customHeight="1">
      <c r="B58" s="8"/>
      <c r="C58" s="19"/>
      <c r="D58" s="1"/>
      <c r="E58" s="2" t="s">
        <v>88</v>
      </c>
      <c r="F58" s="2" t="s">
        <v>89</v>
      </c>
      <c r="G58" s="2" t="s">
        <v>49</v>
      </c>
      <c r="H58" s="3">
        <v>273</v>
      </c>
      <c r="J58" s="23">
        <v>38916</v>
      </c>
      <c r="K58" s="23">
        <v>39080</v>
      </c>
      <c r="L58" s="1" t="s">
        <v>67</v>
      </c>
      <c r="M58" s="9"/>
    </row>
    <row r="59" spans="2:13" ht="11.25" customHeight="1">
      <c r="B59" s="8"/>
      <c r="D59" s="1"/>
      <c r="E59" s="2" t="s">
        <v>90</v>
      </c>
      <c r="F59" s="2" t="s">
        <v>91</v>
      </c>
      <c r="G59" s="2" t="s">
        <v>39</v>
      </c>
      <c r="H59" s="3">
        <v>1080</v>
      </c>
      <c r="J59" s="23">
        <v>38923</v>
      </c>
      <c r="K59" s="23">
        <v>39085</v>
      </c>
      <c r="L59" s="1" t="s">
        <v>67</v>
      </c>
      <c r="M59" s="9"/>
    </row>
    <row r="60" spans="2:13" ht="11.25" customHeight="1">
      <c r="B60" s="8"/>
      <c r="C60" s="19"/>
      <c r="D60" s="1"/>
      <c r="E60" s="2" t="s">
        <v>93</v>
      </c>
      <c r="F60" s="2" t="s">
        <v>92</v>
      </c>
      <c r="G60" s="2" t="s">
        <v>39</v>
      </c>
      <c r="H60" s="3">
        <v>6000</v>
      </c>
      <c r="J60" s="23">
        <v>38932</v>
      </c>
      <c r="K60" s="23">
        <v>39107</v>
      </c>
      <c r="L60" s="1" t="s">
        <v>67</v>
      </c>
      <c r="M60" s="9"/>
    </row>
    <row r="61" spans="2:13" ht="11.25" customHeight="1">
      <c r="B61" s="8"/>
      <c r="D61" s="1"/>
      <c r="E61" s="2" t="s">
        <v>97</v>
      </c>
      <c r="F61" s="2" t="s">
        <v>98</v>
      </c>
      <c r="G61" s="2" t="s">
        <v>99</v>
      </c>
      <c r="H61" s="3">
        <v>706</v>
      </c>
      <c r="J61" s="23">
        <v>38937</v>
      </c>
      <c r="K61" s="23">
        <v>39055</v>
      </c>
      <c r="L61" s="1" t="s">
        <v>67</v>
      </c>
      <c r="M61" s="9"/>
    </row>
    <row r="62" spans="2:13" ht="11.25" customHeight="1">
      <c r="B62" s="8"/>
      <c r="C62" s="19"/>
      <c r="D62" s="1"/>
      <c r="E62" s="2" t="s">
        <v>102</v>
      </c>
      <c r="F62" s="2" t="s">
        <v>101</v>
      </c>
      <c r="G62" s="2" t="s">
        <v>131</v>
      </c>
      <c r="H62" s="3">
        <v>766</v>
      </c>
      <c r="J62" s="23">
        <v>38960</v>
      </c>
      <c r="K62" s="23">
        <v>39141</v>
      </c>
      <c r="L62" s="1" t="s">
        <v>67</v>
      </c>
      <c r="M62" s="9"/>
    </row>
    <row r="63" spans="2:13" ht="11.25" customHeight="1">
      <c r="B63" s="8"/>
      <c r="D63" s="1"/>
      <c r="E63" s="2" t="s">
        <v>105</v>
      </c>
      <c r="F63" s="2" t="s">
        <v>106</v>
      </c>
      <c r="G63" s="2" t="s">
        <v>39</v>
      </c>
      <c r="H63" s="3">
        <v>1900</v>
      </c>
      <c r="J63" s="23">
        <v>38961</v>
      </c>
      <c r="K63" s="23">
        <v>39113</v>
      </c>
      <c r="L63" s="1" t="s">
        <v>67</v>
      </c>
      <c r="M63" s="9"/>
    </row>
    <row r="64" spans="2:13" ht="11.25" customHeight="1">
      <c r="B64" s="8"/>
      <c r="C64" s="19"/>
      <c r="D64" s="1"/>
      <c r="E64" s="2" t="s">
        <v>129</v>
      </c>
      <c r="F64" s="2" t="s">
        <v>128</v>
      </c>
      <c r="G64" s="2" t="s">
        <v>130</v>
      </c>
      <c r="H64" s="3">
        <v>427.6</v>
      </c>
      <c r="J64" s="23">
        <v>38979</v>
      </c>
      <c r="K64" s="23">
        <v>39106</v>
      </c>
      <c r="L64" s="1" t="s">
        <v>67</v>
      </c>
      <c r="M64" s="9"/>
    </row>
    <row r="65" spans="2:13" ht="11.25" customHeight="1">
      <c r="B65" s="8"/>
      <c r="D65" s="1"/>
      <c r="E65" s="2" t="s">
        <v>110</v>
      </c>
      <c r="F65" s="2" t="s">
        <v>111</v>
      </c>
      <c r="G65" s="2" t="s">
        <v>112</v>
      </c>
      <c r="H65" s="3">
        <v>4000</v>
      </c>
      <c r="J65" s="23">
        <v>39006</v>
      </c>
      <c r="K65" s="23">
        <v>39094</v>
      </c>
      <c r="L65" s="1" t="s">
        <v>67</v>
      </c>
      <c r="M65" s="9"/>
    </row>
    <row r="66" spans="2:13" ht="11.25" customHeight="1">
      <c r="B66" s="8"/>
      <c r="C66" s="19"/>
      <c r="D66" s="1"/>
      <c r="E66" s="2" t="s">
        <v>113</v>
      </c>
      <c r="F66" s="2" t="s">
        <v>114</v>
      </c>
      <c r="G66" s="2" t="s">
        <v>39</v>
      </c>
      <c r="H66" s="3">
        <v>6200</v>
      </c>
      <c r="J66" s="23">
        <v>39013</v>
      </c>
      <c r="K66" s="23">
        <v>39140</v>
      </c>
      <c r="L66" s="1" t="s">
        <v>67</v>
      </c>
      <c r="M66" s="9"/>
    </row>
    <row r="67" spans="2:13" ht="11.25" customHeight="1">
      <c r="B67" s="8"/>
      <c r="C67" s="19"/>
      <c r="D67" s="1"/>
      <c r="E67" s="2" t="s">
        <v>115</v>
      </c>
      <c r="F67" s="2" t="s">
        <v>116</v>
      </c>
      <c r="G67" s="2" t="s">
        <v>43</v>
      </c>
      <c r="H67" s="3">
        <v>223</v>
      </c>
      <c r="J67" s="23">
        <v>39014</v>
      </c>
      <c r="K67" s="23">
        <v>39185</v>
      </c>
      <c r="L67" s="1" t="s">
        <v>67</v>
      </c>
      <c r="M67" s="9"/>
    </row>
    <row r="68" spans="2:13" ht="11.25" customHeight="1">
      <c r="B68" s="8"/>
      <c r="C68" s="19"/>
      <c r="D68" s="1"/>
      <c r="E68" s="2" t="s">
        <v>117</v>
      </c>
      <c r="F68" s="2" t="s">
        <v>118</v>
      </c>
      <c r="G68" s="2" t="s">
        <v>119</v>
      </c>
      <c r="H68" s="3">
        <v>3000</v>
      </c>
      <c r="J68" s="23">
        <v>39020</v>
      </c>
      <c r="K68" s="23">
        <v>39140</v>
      </c>
      <c r="L68" s="1" t="s">
        <v>67</v>
      </c>
      <c r="M68" s="9"/>
    </row>
    <row r="69" spans="2:13" ht="11.25" customHeight="1">
      <c r="B69" s="8"/>
      <c r="C69" s="19"/>
      <c r="D69" s="1"/>
      <c r="E69" s="2" t="s">
        <v>126</v>
      </c>
      <c r="F69" s="2" t="s">
        <v>125</v>
      </c>
      <c r="G69" s="2" t="s">
        <v>127</v>
      </c>
      <c r="H69" s="3">
        <v>502</v>
      </c>
      <c r="J69" s="23">
        <v>39027</v>
      </c>
      <c r="K69" s="23">
        <v>39142</v>
      </c>
      <c r="L69" s="1" t="s">
        <v>67</v>
      </c>
      <c r="M69" s="9"/>
    </row>
    <row r="70" spans="2:13" ht="11.25" customHeight="1">
      <c r="B70" s="26"/>
      <c r="C70" s="19"/>
      <c r="E70" s="51" t="s">
        <v>122</v>
      </c>
      <c r="F70" s="51" t="s">
        <v>121</v>
      </c>
      <c r="G70" s="51" t="s">
        <v>309</v>
      </c>
      <c r="H70" s="3">
        <v>268</v>
      </c>
      <c r="J70" s="23">
        <v>39072</v>
      </c>
      <c r="K70" s="23">
        <v>39386</v>
      </c>
      <c r="L70" s="52" t="s">
        <v>67</v>
      </c>
      <c r="M70" s="10"/>
    </row>
    <row r="71" spans="2:13" ht="3.75" customHeight="1">
      <c r="B71" s="26"/>
      <c r="C71" s="19"/>
      <c r="E71" s="17"/>
      <c r="F71" s="17"/>
      <c r="G71" s="17"/>
      <c r="H71" s="18"/>
      <c r="I71" s="18"/>
      <c r="J71" s="22"/>
      <c r="K71" s="22"/>
      <c r="L71" s="28"/>
      <c r="M71" s="10"/>
    </row>
    <row r="72" spans="2:13" s="7" customFormat="1" ht="11.25" customHeight="1">
      <c r="B72" s="29"/>
      <c r="C72" s="19"/>
      <c r="E72" s="2" t="s">
        <v>186</v>
      </c>
      <c r="F72" s="2"/>
      <c r="G72" s="2"/>
      <c r="H72" s="3">
        <f>H32+H35+H38+H39+H40+H43+H44+H46+H47+H52+H53+H54+H55+H57+H59+H60+H63+H66+H67</f>
        <v>44243.8</v>
      </c>
      <c r="I72" s="33">
        <f>H72/H74</f>
        <v>0.53706055007562381</v>
      </c>
      <c r="J72" s="24"/>
      <c r="K72" s="20"/>
      <c r="M72" s="15"/>
    </row>
    <row r="73" spans="2:13" s="7" customFormat="1" ht="11.25" customHeight="1" thickBot="1">
      <c r="B73" s="29"/>
      <c r="C73" s="19"/>
      <c r="E73" s="2" t="s">
        <v>187</v>
      </c>
      <c r="F73" s="2"/>
      <c r="G73" s="2"/>
      <c r="H73" s="3">
        <f>(H68+H62+H61+H58+H56+H50+H51+H49+H48+H45+H42+H41+H37+H36+H34+H33+H69+H64+H65+H70)</f>
        <v>38137.599999999999</v>
      </c>
      <c r="I73" s="33">
        <f>H73/H74</f>
        <v>0.46293944992437608</v>
      </c>
      <c r="J73" s="24"/>
      <c r="K73" s="20"/>
      <c r="M73" s="15"/>
    </row>
    <row r="74" spans="2:13" s="7" customFormat="1" ht="15" customHeight="1" thickTop="1">
      <c r="B74" s="29"/>
      <c r="C74" s="19"/>
      <c r="D74" s="41"/>
      <c r="E74" s="42" t="s">
        <v>188</v>
      </c>
      <c r="F74" s="42"/>
      <c r="G74" s="42"/>
      <c r="H74" s="43">
        <f>SUM(H32:H70)</f>
        <v>82381.400000000009</v>
      </c>
      <c r="I74" s="44"/>
      <c r="J74" s="45"/>
      <c r="K74" s="45"/>
      <c r="L74" s="42"/>
      <c r="M74" s="15"/>
    </row>
    <row r="75" spans="2:13" ht="3.75" customHeight="1">
      <c r="B75" s="29"/>
      <c r="C75" s="19"/>
      <c r="D75" s="7"/>
      <c r="E75" s="7"/>
      <c r="F75" s="7"/>
      <c r="G75" s="7"/>
      <c r="H75" s="34"/>
      <c r="I75" s="34"/>
      <c r="J75" s="20"/>
      <c r="K75" s="20"/>
      <c r="L75" s="7"/>
      <c r="M75" s="15"/>
    </row>
    <row r="76" spans="2:13" ht="11.25" customHeight="1">
      <c r="B76" s="8"/>
      <c r="C76" s="5">
        <v>2007</v>
      </c>
      <c r="D76" s="1"/>
      <c r="E76" s="2" t="s">
        <v>0</v>
      </c>
      <c r="F76" s="2" t="s">
        <v>153</v>
      </c>
      <c r="G76" s="2" t="s">
        <v>39</v>
      </c>
      <c r="H76" s="3">
        <v>1036</v>
      </c>
      <c r="J76" s="23">
        <v>39096</v>
      </c>
      <c r="K76" s="23">
        <v>39198</v>
      </c>
      <c r="L76" s="1" t="s">
        <v>67</v>
      </c>
      <c r="M76" s="9"/>
    </row>
    <row r="77" spans="2:13" ht="11.25" customHeight="1">
      <c r="B77" s="8"/>
      <c r="C77" s="2"/>
      <c r="D77" s="1"/>
      <c r="E77" s="2" t="s">
        <v>135</v>
      </c>
      <c r="F77" s="2" t="s">
        <v>132</v>
      </c>
      <c r="G77" s="2" t="s">
        <v>136</v>
      </c>
      <c r="H77" s="3">
        <v>1350</v>
      </c>
      <c r="J77" s="23">
        <v>39099</v>
      </c>
      <c r="K77" s="23">
        <v>39175</v>
      </c>
      <c r="L77" s="1" t="s">
        <v>67</v>
      </c>
      <c r="M77" s="9"/>
    </row>
    <row r="78" spans="2:13" ht="11.25" customHeight="1">
      <c r="B78" s="8"/>
      <c r="C78" s="19"/>
      <c r="D78" s="1"/>
      <c r="E78" s="2" t="s">
        <v>97</v>
      </c>
      <c r="F78" s="2" t="s">
        <v>133</v>
      </c>
      <c r="G78" s="2" t="s">
        <v>99</v>
      </c>
      <c r="H78" s="3">
        <v>6701.7821999999996</v>
      </c>
      <c r="J78" s="23">
        <v>39101</v>
      </c>
      <c r="K78" s="23">
        <v>39184</v>
      </c>
      <c r="L78" s="1" t="s">
        <v>67</v>
      </c>
      <c r="M78" s="9"/>
    </row>
    <row r="79" spans="2:13" ht="11.25" customHeight="1">
      <c r="B79" s="8"/>
      <c r="C79" s="19"/>
      <c r="D79" s="1"/>
      <c r="E79" s="2" t="s">
        <v>148</v>
      </c>
      <c r="F79" s="2" t="s">
        <v>149</v>
      </c>
      <c r="G79" s="2" t="s">
        <v>138</v>
      </c>
      <c r="H79" s="3">
        <v>2150</v>
      </c>
      <c r="J79" s="23">
        <v>39118</v>
      </c>
      <c r="K79" s="23">
        <v>39192</v>
      </c>
      <c r="L79" s="1" t="s">
        <v>67</v>
      </c>
      <c r="M79" s="9"/>
    </row>
    <row r="80" spans="2:13" ht="11.25" customHeight="1">
      <c r="B80" s="8"/>
      <c r="C80" s="19"/>
      <c r="D80" s="1"/>
      <c r="E80" s="2" t="s">
        <v>134</v>
      </c>
      <c r="F80" s="2" t="s">
        <v>120</v>
      </c>
      <c r="G80" s="2" t="s">
        <v>52</v>
      </c>
      <c r="H80" s="3">
        <v>39000</v>
      </c>
      <c r="J80" s="23">
        <v>39120</v>
      </c>
      <c r="K80" s="23">
        <v>39122</v>
      </c>
      <c r="L80" s="1" t="s">
        <v>67</v>
      </c>
      <c r="M80" s="9"/>
    </row>
    <row r="81" spans="2:13" ht="11.25" customHeight="1">
      <c r="B81" s="8"/>
      <c r="C81" s="19"/>
      <c r="D81" s="1"/>
      <c r="E81" s="2" t="s">
        <v>140</v>
      </c>
      <c r="F81" s="2" t="s">
        <v>139</v>
      </c>
      <c r="G81" s="2" t="s">
        <v>109</v>
      </c>
      <c r="H81" s="3">
        <v>259</v>
      </c>
      <c r="J81" s="23">
        <v>39129</v>
      </c>
      <c r="K81" s="23">
        <v>39280</v>
      </c>
      <c r="L81" s="1" t="s">
        <v>67</v>
      </c>
      <c r="M81" s="9"/>
    </row>
    <row r="82" spans="2:13" ht="11.25" customHeight="1">
      <c r="B82" s="8"/>
      <c r="C82" s="19"/>
      <c r="D82" s="1"/>
      <c r="E82" s="2" t="s">
        <v>142</v>
      </c>
      <c r="F82" s="2" t="s">
        <v>141</v>
      </c>
      <c r="G82" s="2" t="s">
        <v>43</v>
      </c>
      <c r="H82" s="3">
        <v>6200</v>
      </c>
      <c r="J82" s="23">
        <v>39140</v>
      </c>
      <c r="K82" s="23">
        <v>39192</v>
      </c>
      <c r="L82" s="1" t="s">
        <v>67</v>
      </c>
      <c r="M82" s="9"/>
    </row>
    <row r="83" spans="2:13" ht="11.25" customHeight="1">
      <c r="B83" s="8"/>
      <c r="C83" s="19"/>
      <c r="D83" s="1"/>
      <c r="E83" s="2" t="s">
        <v>143</v>
      </c>
      <c r="F83" s="2" t="s">
        <v>70</v>
      </c>
      <c r="G83" s="2" t="s">
        <v>131</v>
      </c>
      <c r="H83" s="3">
        <v>3500</v>
      </c>
      <c r="J83" s="23">
        <v>39154</v>
      </c>
      <c r="K83" s="23">
        <v>39295</v>
      </c>
      <c r="L83" s="1" t="s">
        <v>67</v>
      </c>
      <c r="M83" s="9"/>
    </row>
    <row r="84" spans="2:13" ht="11.25" customHeight="1">
      <c r="B84" s="8"/>
      <c r="C84" s="19"/>
      <c r="D84" s="1"/>
      <c r="E84" s="2" t="s">
        <v>144</v>
      </c>
      <c r="F84" s="2" t="s">
        <v>137</v>
      </c>
      <c r="G84" s="2" t="s">
        <v>138</v>
      </c>
      <c r="H84" s="3">
        <v>460</v>
      </c>
      <c r="J84" s="23">
        <v>39175</v>
      </c>
      <c r="K84" s="23">
        <v>39265</v>
      </c>
      <c r="L84" s="1" t="s">
        <v>67</v>
      </c>
      <c r="M84" s="9"/>
    </row>
    <row r="85" spans="2:13" ht="11.25" customHeight="1">
      <c r="B85" s="8"/>
      <c r="C85" s="19"/>
      <c r="D85" s="1"/>
      <c r="E85" s="2" t="s">
        <v>146</v>
      </c>
      <c r="F85" s="2" t="s">
        <v>145</v>
      </c>
      <c r="G85" s="2" t="s">
        <v>147</v>
      </c>
      <c r="H85" s="3">
        <v>1500</v>
      </c>
      <c r="J85" s="23">
        <v>39188</v>
      </c>
      <c r="K85" s="23">
        <v>39262</v>
      </c>
      <c r="L85" s="1" t="s">
        <v>67</v>
      </c>
      <c r="M85" s="9"/>
    </row>
    <row r="86" spans="2:13" ht="11.25" customHeight="1">
      <c r="B86" s="8"/>
      <c r="C86" s="19"/>
      <c r="D86" s="1"/>
      <c r="E86" s="2" t="s">
        <v>151</v>
      </c>
      <c r="F86" s="2" t="s">
        <v>150</v>
      </c>
      <c r="G86" s="2" t="s">
        <v>52</v>
      </c>
      <c r="H86" s="3">
        <v>2000</v>
      </c>
      <c r="J86" s="23">
        <v>39196</v>
      </c>
      <c r="K86" s="23">
        <v>39291</v>
      </c>
      <c r="L86" s="1" t="s">
        <v>67</v>
      </c>
      <c r="M86" s="9"/>
    </row>
    <row r="87" spans="2:13" ht="11.25" customHeight="1">
      <c r="B87" s="8"/>
      <c r="C87" s="30"/>
      <c r="D87" s="1"/>
      <c r="E87" s="2" t="s">
        <v>154</v>
      </c>
      <c r="F87" s="2" t="s">
        <v>155</v>
      </c>
      <c r="G87" s="2" t="s">
        <v>147</v>
      </c>
      <c r="H87" s="3">
        <v>318.7</v>
      </c>
      <c r="J87" s="23">
        <v>39199</v>
      </c>
      <c r="K87" s="23">
        <v>39309</v>
      </c>
      <c r="L87" s="1" t="s">
        <v>67</v>
      </c>
      <c r="M87" s="9"/>
    </row>
    <row r="88" spans="2:13" ht="11.25" customHeight="1">
      <c r="B88" s="8"/>
      <c r="C88" s="19"/>
      <c r="D88" s="1"/>
      <c r="E88" s="2" t="s">
        <v>97</v>
      </c>
      <c r="F88" s="2" t="s">
        <v>152</v>
      </c>
      <c r="G88" s="2" t="s">
        <v>99</v>
      </c>
      <c r="H88" s="3">
        <v>6500</v>
      </c>
      <c r="J88" s="23">
        <v>39225</v>
      </c>
      <c r="K88" s="23">
        <v>39297</v>
      </c>
      <c r="L88" s="1" t="s">
        <v>67</v>
      </c>
      <c r="M88" s="9"/>
    </row>
    <row r="89" spans="2:13" ht="11.25" customHeight="1">
      <c r="B89" s="8"/>
      <c r="C89" s="19"/>
      <c r="D89" s="1"/>
      <c r="E89" s="2" t="s">
        <v>156</v>
      </c>
      <c r="F89" s="2" t="s">
        <v>83</v>
      </c>
      <c r="G89" s="2" t="s">
        <v>157</v>
      </c>
      <c r="H89" s="3">
        <v>22200</v>
      </c>
      <c r="J89" s="23">
        <v>39231</v>
      </c>
      <c r="K89" s="23">
        <v>39360</v>
      </c>
      <c r="L89" s="1" t="s">
        <v>67</v>
      </c>
      <c r="M89" s="9"/>
    </row>
    <row r="90" spans="2:13" ht="11.25" customHeight="1">
      <c r="B90" s="8"/>
      <c r="C90" s="19"/>
      <c r="D90" s="1"/>
      <c r="E90" s="2" t="s">
        <v>159</v>
      </c>
      <c r="F90" s="2" t="s">
        <v>158</v>
      </c>
      <c r="G90" s="2" t="s">
        <v>131</v>
      </c>
      <c r="H90" s="3">
        <v>2200</v>
      </c>
      <c r="J90" s="23">
        <v>39254</v>
      </c>
      <c r="K90" s="23">
        <v>39380</v>
      </c>
      <c r="L90" s="1" t="s">
        <v>67</v>
      </c>
      <c r="M90" s="9"/>
    </row>
    <row r="91" spans="2:13" ht="11.25" customHeight="1">
      <c r="B91" s="8"/>
      <c r="C91" s="19"/>
      <c r="D91" s="1"/>
      <c r="E91" s="2" t="s">
        <v>161</v>
      </c>
      <c r="F91" s="35" t="s">
        <v>160</v>
      </c>
      <c r="G91" s="2" t="s">
        <v>162</v>
      </c>
      <c r="H91" s="3">
        <v>532</v>
      </c>
      <c r="J91" s="23">
        <v>39258</v>
      </c>
      <c r="K91" s="23">
        <v>39343</v>
      </c>
      <c r="L91" s="1" t="s">
        <v>67</v>
      </c>
      <c r="M91" s="9"/>
    </row>
    <row r="92" spans="2:13" ht="11.25" customHeight="1">
      <c r="B92" s="8"/>
      <c r="C92" s="19"/>
      <c r="D92" s="1"/>
      <c r="E92" s="2" t="s">
        <v>164</v>
      </c>
      <c r="F92" s="35" t="s">
        <v>163</v>
      </c>
      <c r="G92" s="2" t="s">
        <v>39</v>
      </c>
      <c r="H92" s="3">
        <v>850</v>
      </c>
      <c r="J92" s="23">
        <v>39287</v>
      </c>
      <c r="K92" s="23">
        <v>39359</v>
      </c>
      <c r="L92" s="1" t="s">
        <v>67</v>
      </c>
      <c r="M92" s="9"/>
    </row>
    <row r="93" spans="2:13" ht="11.25" customHeight="1">
      <c r="B93" s="26"/>
      <c r="C93" s="19"/>
      <c r="E93" s="51" t="s">
        <v>166</v>
      </c>
      <c r="F93" s="51" t="s">
        <v>165</v>
      </c>
      <c r="G93" s="51" t="s">
        <v>39</v>
      </c>
      <c r="H93" s="3">
        <v>1093.97</v>
      </c>
      <c r="J93" s="23">
        <v>39391</v>
      </c>
      <c r="K93" s="23">
        <v>39539</v>
      </c>
      <c r="L93" s="52" t="s">
        <v>67</v>
      </c>
      <c r="M93" s="10"/>
    </row>
    <row r="94" spans="2:13" ht="3.75" customHeight="1">
      <c r="B94" s="26"/>
      <c r="C94" s="19"/>
      <c r="E94" s="17"/>
      <c r="F94" s="17"/>
      <c r="G94" s="17"/>
      <c r="H94" s="18"/>
      <c r="I94" s="18"/>
      <c r="J94" s="22"/>
      <c r="K94" s="22"/>
      <c r="L94" s="28"/>
      <c r="M94" s="10"/>
    </row>
    <row r="95" spans="2:13" ht="11.25" customHeight="1">
      <c r="B95" s="8"/>
      <c r="C95" s="19"/>
      <c r="D95" s="1"/>
      <c r="E95" s="2" t="s">
        <v>186</v>
      </c>
      <c r="H95" s="3">
        <f>H77+H82+H76+H92+H93</f>
        <v>10529.97</v>
      </c>
      <c r="I95" s="33">
        <f>H95/H97</f>
        <v>0.10761179076297857</v>
      </c>
      <c r="L95" s="1"/>
      <c r="M95" s="9"/>
    </row>
    <row r="96" spans="2:13" ht="11.25" customHeight="1" thickBot="1">
      <c r="B96" s="8"/>
      <c r="C96" s="19"/>
      <c r="D96" s="1"/>
      <c r="E96" s="2" t="s">
        <v>187</v>
      </c>
      <c r="H96" s="3">
        <f>H78+H80+H84+H81+H83+H85+H79+H86+H88+H87+H89+H90+H91</f>
        <v>87321.482199999999</v>
      </c>
      <c r="I96" s="33">
        <f>H96/H97</f>
        <v>0.89238820923702145</v>
      </c>
      <c r="L96" s="1"/>
      <c r="M96" s="9"/>
    </row>
    <row r="97" spans="2:13" ht="15" customHeight="1" thickTop="1">
      <c r="B97" s="8"/>
      <c r="C97" s="19"/>
      <c r="D97" s="1"/>
      <c r="E97" s="42" t="s">
        <v>188</v>
      </c>
      <c r="F97" s="47"/>
      <c r="G97" s="47"/>
      <c r="H97" s="43">
        <f>SUM(H76:H93)</f>
        <v>97851.4522</v>
      </c>
      <c r="I97" s="44"/>
      <c r="J97" s="48"/>
      <c r="K97" s="48"/>
      <c r="L97" s="49"/>
      <c r="M97" s="9"/>
    </row>
    <row r="98" spans="2:13" ht="3.75" customHeight="1">
      <c r="B98" s="29"/>
      <c r="C98" s="19"/>
      <c r="D98" s="41"/>
      <c r="E98" s="41"/>
      <c r="F98" s="41"/>
      <c r="G98" s="41"/>
      <c r="H98" s="56"/>
      <c r="I98" s="56"/>
      <c r="J98" s="21"/>
      <c r="K98" s="21"/>
      <c r="L98" s="41"/>
      <c r="M98" s="15"/>
    </row>
    <row r="99" spans="2:13" ht="11.25" customHeight="1">
      <c r="B99" s="26"/>
      <c r="C99" s="5">
        <v>2008</v>
      </c>
      <c r="E99" s="2" t="s">
        <v>167</v>
      </c>
      <c r="F99" s="2" t="s">
        <v>168</v>
      </c>
      <c r="G99" s="2" t="s">
        <v>39</v>
      </c>
      <c r="H99" s="3">
        <v>1400</v>
      </c>
      <c r="J99" s="23">
        <v>39490</v>
      </c>
      <c r="K99" s="23">
        <v>39610</v>
      </c>
      <c r="L99" s="1" t="s">
        <v>67</v>
      </c>
      <c r="M99" s="10"/>
    </row>
    <row r="100" spans="2:13" ht="11.25" customHeight="1">
      <c r="B100" s="8"/>
      <c r="C100" s="19"/>
      <c r="D100" s="1"/>
      <c r="E100" s="2" t="s">
        <v>172</v>
      </c>
      <c r="F100" s="35" t="s">
        <v>173</v>
      </c>
      <c r="G100" s="2" t="s">
        <v>99</v>
      </c>
      <c r="H100" s="3">
        <v>179</v>
      </c>
      <c r="J100" s="23">
        <v>39476</v>
      </c>
      <c r="K100" s="23">
        <v>39521</v>
      </c>
      <c r="L100" s="1" t="s">
        <v>67</v>
      </c>
      <c r="M100" s="9"/>
    </row>
    <row r="101" spans="2:13" ht="11.25" customHeight="1">
      <c r="B101" s="8"/>
      <c r="C101" s="19"/>
      <c r="D101" s="1"/>
      <c r="E101" s="2" t="s">
        <v>174</v>
      </c>
      <c r="F101" s="51" t="s">
        <v>195</v>
      </c>
      <c r="G101" s="2" t="s">
        <v>39</v>
      </c>
      <c r="H101" s="3">
        <v>3950</v>
      </c>
      <c r="J101" s="23">
        <v>39592</v>
      </c>
      <c r="K101" s="23">
        <v>39609</v>
      </c>
      <c r="L101" s="1" t="s">
        <v>67</v>
      </c>
      <c r="M101" s="9"/>
    </row>
    <row r="102" spans="2:13" ht="11.25" customHeight="1">
      <c r="B102" s="26"/>
      <c r="C102" s="19"/>
      <c r="E102" s="51" t="s">
        <v>176</v>
      </c>
      <c r="F102" s="51" t="s">
        <v>175</v>
      </c>
      <c r="G102" s="51" t="s">
        <v>52</v>
      </c>
      <c r="H102" s="3">
        <v>112.72</v>
      </c>
      <c r="J102" s="23">
        <v>39792</v>
      </c>
      <c r="K102" s="23">
        <v>39888</v>
      </c>
      <c r="L102" s="52" t="s">
        <v>67</v>
      </c>
      <c r="M102" s="10"/>
    </row>
    <row r="103" spans="2:13" ht="3.75" customHeight="1">
      <c r="B103" s="26"/>
      <c r="C103" s="19"/>
      <c r="E103" s="17"/>
      <c r="F103" s="17"/>
      <c r="G103" s="17"/>
      <c r="H103" s="18"/>
      <c r="I103" s="18"/>
      <c r="J103" s="22"/>
      <c r="K103" s="22"/>
      <c r="L103" s="28"/>
      <c r="M103" s="10"/>
    </row>
    <row r="104" spans="2:13" ht="11.25" customHeight="1">
      <c r="B104" s="29"/>
      <c r="C104" s="19"/>
      <c r="D104" s="7"/>
      <c r="E104" s="2" t="s">
        <v>186</v>
      </c>
      <c r="H104" s="3">
        <f>H99+H101</f>
        <v>5350</v>
      </c>
      <c r="I104" s="33">
        <f>H104/H106</f>
        <v>0.94829236473983103</v>
      </c>
      <c r="J104" s="20"/>
      <c r="K104" s="20"/>
      <c r="L104" s="7"/>
      <c r="M104" s="15"/>
    </row>
    <row r="105" spans="2:13" ht="11.25" customHeight="1" thickBot="1">
      <c r="B105" s="29"/>
      <c r="C105" s="19"/>
      <c r="D105" s="7"/>
      <c r="E105" s="2" t="s">
        <v>187</v>
      </c>
      <c r="H105" s="3">
        <f>H100+H102</f>
        <v>291.72000000000003</v>
      </c>
      <c r="I105" s="33">
        <f>H105/H106</f>
        <v>5.1707635260168888E-2</v>
      </c>
      <c r="J105" s="20"/>
      <c r="K105" s="20"/>
      <c r="L105" s="7"/>
      <c r="M105" s="15"/>
    </row>
    <row r="106" spans="2:13" ht="15" customHeight="1" thickTop="1">
      <c r="B106" s="29"/>
      <c r="C106" s="19"/>
      <c r="D106" s="7"/>
      <c r="E106" s="42" t="s">
        <v>188</v>
      </c>
      <c r="F106" s="42"/>
      <c r="G106" s="42"/>
      <c r="H106" s="43">
        <f>SUM(H99:H103)</f>
        <v>5641.72</v>
      </c>
      <c r="I106" s="44"/>
      <c r="J106" s="45"/>
      <c r="K106" s="45"/>
      <c r="L106" s="42"/>
      <c r="M106" s="15"/>
    </row>
    <row r="107" spans="2:13" ht="3.75" customHeight="1">
      <c r="B107" s="29"/>
      <c r="C107" s="19"/>
      <c r="D107" s="7"/>
      <c r="E107" s="7"/>
      <c r="F107" s="7"/>
      <c r="G107" s="7"/>
      <c r="H107" s="14"/>
      <c r="I107" s="14"/>
      <c r="J107" s="20"/>
      <c r="K107" s="20"/>
      <c r="L107" s="7"/>
      <c r="M107" s="15"/>
    </row>
    <row r="108" spans="2:13" ht="11.25" customHeight="1">
      <c r="B108" s="29"/>
      <c r="C108" s="5">
        <v>2009</v>
      </c>
      <c r="D108" s="7"/>
      <c r="E108" s="36" t="s">
        <v>177</v>
      </c>
      <c r="F108" s="36"/>
      <c r="G108" s="36"/>
      <c r="H108" s="36"/>
      <c r="I108" s="36"/>
      <c r="J108" s="36"/>
      <c r="K108" s="36"/>
      <c r="L108" s="36"/>
      <c r="M108" s="15"/>
    </row>
    <row r="109" spans="2:13" ht="11.25" customHeight="1">
      <c r="B109" s="29"/>
      <c r="C109" s="19"/>
      <c r="D109" s="7"/>
      <c r="E109" s="7"/>
      <c r="F109" s="7"/>
      <c r="G109" s="7"/>
      <c r="H109" s="14"/>
      <c r="I109" s="14"/>
      <c r="J109" s="20"/>
      <c r="K109" s="20"/>
      <c r="L109" s="7"/>
      <c r="M109" s="15"/>
    </row>
    <row r="110" spans="2:13" ht="11.25" customHeight="1">
      <c r="B110" s="26"/>
      <c r="C110" s="5">
        <v>2010</v>
      </c>
      <c r="E110" s="2" t="s">
        <v>148</v>
      </c>
      <c r="F110" s="2" t="s">
        <v>178</v>
      </c>
      <c r="G110" s="2" t="s">
        <v>138</v>
      </c>
      <c r="H110" s="3">
        <v>13.7</v>
      </c>
      <c r="J110" s="23">
        <v>40233</v>
      </c>
      <c r="K110" s="23">
        <v>40389</v>
      </c>
      <c r="L110" s="1" t="s">
        <v>67</v>
      </c>
      <c r="M110" s="10"/>
    </row>
    <row r="111" spans="2:13" ht="11.25" customHeight="1">
      <c r="B111" s="26"/>
      <c r="C111" s="19"/>
      <c r="E111" s="2" t="s">
        <v>180</v>
      </c>
      <c r="F111" s="2" t="s">
        <v>179</v>
      </c>
      <c r="G111" s="2" t="s">
        <v>162</v>
      </c>
      <c r="H111" s="3">
        <v>97.3</v>
      </c>
      <c r="J111" s="23">
        <v>40253</v>
      </c>
      <c r="K111" s="23">
        <v>40403</v>
      </c>
      <c r="L111" s="1" t="s">
        <v>67</v>
      </c>
      <c r="M111" s="10"/>
    </row>
    <row r="112" spans="2:13" ht="11.25" customHeight="1">
      <c r="B112" s="26"/>
      <c r="C112" s="19"/>
      <c r="E112" s="51" t="s">
        <v>181</v>
      </c>
      <c r="F112" s="51" t="s">
        <v>182</v>
      </c>
      <c r="G112" s="51" t="s">
        <v>39</v>
      </c>
      <c r="H112" s="3">
        <v>6080.34</v>
      </c>
      <c r="J112" s="23">
        <v>40526</v>
      </c>
      <c r="K112" s="23">
        <v>40641</v>
      </c>
      <c r="L112" s="52" t="s">
        <v>67</v>
      </c>
      <c r="M112" s="10"/>
    </row>
    <row r="113" spans="2:13" ht="3.75" customHeight="1">
      <c r="B113" s="26"/>
      <c r="C113" s="19"/>
      <c r="E113" s="17"/>
      <c r="F113" s="17"/>
      <c r="G113" s="17"/>
      <c r="H113" s="18"/>
      <c r="I113" s="18"/>
      <c r="J113" s="22"/>
      <c r="K113" s="22"/>
      <c r="L113" s="28"/>
      <c r="M113" s="10"/>
    </row>
    <row r="114" spans="2:13" ht="11.25" customHeight="1">
      <c r="B114" s="29"/>
      <c r="C114" s="19"/>
      <c r="D114" s="7"/>
      <c r="E114" s="2" t="s">
        <v>186</v>
      </c>
      <c r="H114" s="3">
        <f>H112</f>
        <v>6080.34</v>
      </c>
      <c r="I114" s="33">
        <f>H114/H116</f>
        <v>0.98207173245210244</v>
      </c>
      <c r="J114" s="20"/>
      <c r="K114" s="20"/>
      <c r="L114" s="7"/>
      <c r="M114" s="15"/>
    </row>
    <row r="115" spans="2:13" ht="11.25" customHeight="1" thickBot="1">
      <c r="B115" s="29"/>
      <c r="C115" s="19"/>
      <c r="D115" s="7"/>
      <c r="E115" s="2" t="s">
        <v>187</v>
      </c>
      <c r="H115" s="3">
        <f>H110+H111</f>
        <v>111</v>
      </c>
      <c r="I115" s="33">
        <f>H115/H116</f>
        <v>1.7928267547897548E-2</v>
      </c>
      <c r="J115" s="20"/>
      <c r="K115" s="20"/>
      <c r="L115" s="7"/>
      <c r="M115" s="15"/>
    </row>
    <row r="116" spans="2:13" ht="15" customHeight="1" thickTop="1">
      <c r="B116" s="29"/>
      <c r="C116" s="5"/>
      <c r="D116" s="41"/>
      <c r="E116" s="42" t="s">
        <v>188</v>
      </c>
      <c r="F116" s="42"/>
      <c r="G116" s="42"/>
      <c r="H116" s="43">
        <f>SUM(H110:H112)</f>
        <v>6191.34</v>
      </c>
      <c r="I116" s="44"/>
      <c r="J116" s="45"/>
      <c r="K116" s="45"/>
      <c r="L116" s="42"/>
      <c r="M116" s="25"/>
    </row>
    <row r="117" spans="2:13" ht="3.75" customHeight="1">
      <c r="B117" s="7"/>
      <c r="C117" s="19"/>
      <c r="D117" s="7"/>
      <c r="E117" s="7"/>
      <c r="F117" s="7"/>
      <c r="G117" s="7"/>
      <c r="H117" s="14"/>
      <c r="I117" s="14"/>
      <c r="J117" s="20"/>
      <c r="K117" s="20"/>
      <c r="L117" s="7"/>
      <c r="M117" s="60"/>
    </row>
    <row r="118" spans="2:13" ht="11.25" customHeight="1">
      <c r="B118" s="26"/>
      <c r="C118" s="5">
        <v>2011</v>
      </c>
      <c r="E118" s="2" t="s">
        <v>183</v>
      </c>
      <c r="F118" s="2" t="s">
        <v>9</v>
      </c>
      <c r="G118" s="2" t="s">
        <v>39</v>
      </c>
      <c r="H118" s="3">
        <v>16516.939999999999</v>
      </c>
      <c r="J118" s="23">
        <v>40574</v>
      </c>
      <c r="K118" s="23">
        <v>40697</v>
      </c>
      <c r="L118" s="1" t="s">
        <v>67</v>
      </c>
      <c r="M118" s="10"/>
    </row>
    <row r="119" spans="2:13" ht="11.25" customHeight="1">
      <c r="B119" s="26"/>
      <c r="C119" s="19"/>
      <c r="E119" s="2" t="s">
        <v>0</v>
      </c>
      <c r="F119" s="2" t="s">
        <v>184</v>
      </c>
      <c r="G119" s="2" t="s">
        <v>39</v>
      </c>
      <c r="H119" s="3">
        <v>7009.67</v>
      </c>
      <c r="J119" s="23">
        <v>40602</v>
      </c>
      <c r="K119" s="23">
        <v>40725</v>
      </c>
      <c r="L119" s="1" t="s">
        <v>67</v>
      </c>
      <c r="M119" s="10"/>
    </row>
    <row r="120" spans="2:13" ht="11.25" customHeight="1">
      <c r="B120" s="26"/>
      <c r="C120" s="19"/>
      <c r="E120" s="51" t="s">
        <v>0</v>
      </c>
      <c r="F120" s="51" t="s">
        <v>189</v>
      </c>
      <c r="G120" s="51" t="s">
        <v>39</v>
      </c>
      <c r="H120" s="3">
        <v>635.49</v>
      </c>
      <c r="J120" s="23">
        <v>40904</v>
      </c>
      <c r="K120" s="23">
        <v>41001</v>
      </c>
      <c r="L120" s="52" t="s">
        <v>67</v>
      </c>
      <c r="M120" s="10"/>
    </row>
    <row r="121" spans="2:13" ht="3.75" customHeight="1">
      <c r="B121" s="26"/>
      <c r="C121" s="19"/>
      <c r="E121" s="17"/>
      <c r="F121" s="17"/>
      <c r="G121" s="17"/>
      <c r="H121" s="18"/>
      <c r="I121" s="18"/>
      <c r="J121" s="22"/>
      <c r="K121" s="22"/>
      <c r="L121" s="28"/>
      <c r="M121" s="10"/>
    </row>
    <row r="122" spans="2:13" ht="11.25" customHeight="1">
      <c r="B122" s="29"/>
      <c r="C122" s="19"/>
      <c r="D122" s="7"/>
      <c r="E122" s="2" t="s">
        <v>186</v>
      </c>
      <c r="H122" s="3">
        <f>SUM(H118:H120)</f>
        <v>24162.100000000002</v>
      </c>
      <c r="I122" s="33">
        <f>H122/H124</f>
        <v>1</v>
      </c>
      <c r="J122" s="20"/>
      <c r="K122" s="20"/>
      <c r="L122" s="7"/>
      <c r="M122" s="15"/>
    </row>
    <row r="123" spans="2:13" ht="11.25" customHeight="1" thickBot="1">
      <c r="B123" s="29"/>
      <c r="C123" s="19"/>
      <c r="D123" s="7"/>
      <c r="E123" s="2" t="s">
        <v>187</v>
      </c>
      <c r="I123" s="33">
        <f>H123/H124</f>
        <v>0</v>
      </c>
      <c r="J123" s="20"/>
      <c r="K123" s="20"/>
      <c r="L123" s="7"/>
      <c r="M123" s="15"/>
    </row>
    <row r="124" spans="2:13" ht="15" customHeight="1" thickTop="1">
      <c r="B124" s="29"/>
      <c r="C124" s="19"/>
      <c r="D124" s="7"/>
      <c r="E124" s="42" t="s">
        <v>188</v>
      </c>
      <c r="F124" s="42"/>
      <c r="G124" s="42"/>
      <c r="H124" s="43">
        <f>H122+H123</f>
        <v>24162.100000000002</v>
      </c>
      <c r="I124" s="44"/>
      <c r="J124" s="45"/>
      <c r="K124" s="45"/>
      <c r="L124" s="42"/>
      <c r="M124" s="15"/>
    </row>
    <row r="125" spans="2:13" ht="3.75" customHeight="1">
      <c r="B125" s="29"/>
      <c r="C125" s="19"/>
      <c r="D125" s="7"/>
      <c r="E125" s="7"/>
      <c r="F125" s="7"/>
      <c r="G125" s="7"/>
      <c r="H125" s="14"/>
      <c r="I125" s="14"/>
      <c r="J125" s="20"/>
      <c r="K125" s="20"/>
      <c r="L125" s="7"/>
      <c r="M125" s="15"/>
    </row>
    <row r="126" spans="2:13" ht="11.25" customHeight="1">
      <c r="B126" s="26"/>
      <c r="C126" s="5">
        <v>2012</v>
      </c>
      <c r="E126" s="51" t="s">
        <v>191</v>
      </c>
      <c r="F126" s="51" t="s">
        <v>190</v>
      </c>
      <c r="G126" s="2" t="s">
        <v>39</v>
      </c>
      <c r="H126" s="3">
        <v>2887.1759999999999</v>
      </c>
      <c r="J126" s="23">
        <v>41158</v>
      </c>
      <c r="K126" s="23">
        <v>41296</v>
      </c>
      <c r="L126" s="52" t="s">
        <v>67</v>
      </c>
      <c r="M126" s="10"/>
    </row>
    <row r="127" spans="2:13" ht="11.25" customHeight="1">
      <c r="B127" s="26"/>
      <c r="C127" s="19"/>
      <c r="E127" s="51" t="s">
        <v>181</v>
      </c>
      <c r="F127" s="51" t="s">
        <v>196</v>
      </c>
      <c r="G127" s="2" t="s">
        <v>39</v>
      </c>
      <c r="H127" s="3">
        <v>1730</v>
      </c>
      <c r="J127" s="23">
        <v>41198</v>
      </c>
      <c r="K127" s="23">
        <v>41213</v>
      </c>
      <c r="L127" s="52" t="s">
        <v>67</v>
      </c>
      <c r="M127" s="10"/>
    </row>
    <row r="128" spans="2:13" ht="11.25" customHeight="1">
      <c r="B128" s="26"/>
      <c r="C128" s="19"/>
      <c r="E128" s="51" t="s">
        <v>197</v>
      </c>
      <c r="F128" s="51" t="s">
        <v>192</v>
      </c>
      <c r="G128" s="51" t="s">
        <v>39</v>
      </c>
      <c r="H128" s="3">
        <v>6476.05</v>
      </c>
      <c r="J128" s="23">
        <v>41239</v>
      </c>
      <c r="K128" s="23">
        <v>41332</v>
      </c>
      <c r="L128" s="52" t="s">
        <v>67</v>
      </c>
      <c r="M128" s="10"/>
    </row>
    <row r="129" spans="2:13" ht="11.25" customHeight="1">
      <c r="B129" s="26"/>
      <c r="C129" s="19"/>
      <c r="E129" s="51" t="s">
        <v>193</v>
      </c>
      <c r="F129" s="51" t="s">
        <v>194</v>
      </c>
      <c r="G129" s="51" t="s">
        <v>39</v>
      </c>
      <c r="H129" s="3">
        <v>2324.5259999999998</v>
      </c>
      <c r="J129" s="23">
        <v>41257</v>
      </c>
      <c r="K129" s="23">
        <v>41333</v>
      </c>
      <c r="L129" s="52" t="s">
        <v>67</v>
      </c>
      <c r="M129" s="10"/>
    </row>
    <row r="130" spans="2:13" ht="3.75" customHeight="1">
      <c r="B130" s="26"/>
      <c r="C130" s="19"/>
      <c r="E130" s="17"/>
      <c r="F130" s="17"/>
      <c r="G130" s="17"/>
      <c r="H130" s="18"/>
      <c r="I130" s="18"/>
      <c r="J130" s="22"/>
      <c r="K130" s="22"/>
      <c r="L130" s="28"/>
      <c r="M130" s="10"/>
    </row>
    <row r="131" spans="2:13" ht="11.25" customHeight="1">
      <c r="B131" s="29"/>
      <c r="C131" s="19"/>
      <c r="D131" s="7"/>
      <c r="E131" s="2" t="s">
        <v>186</v>
      </c>
      <c r="H131" s="3">
        <f>SUM(H126:H129)</f>
        <v>13417.751999999999</v>
      </c>
      <c r="I131" s="33">
        <f>H131/H133</f>
        <v>1</v>
      </c>
      <c r="J131" s="20"/>
      <c r="K131" s="20"/>
      <c r="L131" s="7"/>
      <c r="M131" s="15"/>
    </row>
    <row r="132" spans="2:13" ht="11.25" customHeight="1" thickBot="1">
      <c r="B132" s="29"/>
      <c r="C132" s="19"/>
      <c r="D132" s="7"/>
      <c r="E132" s="2" t="s">
        <v>187</v>
      </c>
      <c r="H132" s="3">
        <v>0</v>
      </c>
      <c r="I132" s="33">
        <f>H132/H133</f>
        <v>0</v>
      </c>
      <c r="J132" s="20"/>
      <c r="K132" s="20"/>
      <c r="L132" s="7"/>
      <c r="M132" s="15"/>
    </row>
    <row r="133" spans="2:13" ht="15" customHeight="1" thickTop="1">
      <c r="B133" s="29"/>
      <c r="C133" s="19"/>
      <c r="D133" s="7"/>
      <c r="E133" s="42" t="s">
        <v>188</v>
      </c>
      <c r="F133" s="42"/>
      <c r="G133" s="42"/>
      <c r="H133" s="43">
        <f>H131+H132</f>
        <v>13417.751999999999</v>
      </c>
      <c r="I133" s="44"/>
      <c r="J133" s="45"/>
      <c r="K133" s="45"/>
      <c r="L133" s="42"/>
      <c r="M133" s="15"/>
    </row>
    <row r="134" spans="2:13" ht="3.75" customHeight="1">
      <c r="B134" s="29"/>
      <c r="C134" s="5"/>
      <c r="D134" s="41"/>
      <c r="E134" s="41"/>
      <c r="F134" s="41"/>
      <c r="G134" s="41"/>
      <c r="H134" s="61"/>
      <c r="I134" s="61"/>
      <c r="J134" s="21"/>
      <c r="K134" s="21"/>
      <c r="L134" s="41"/>
      <c r="M134" s="25"/>
    </row>
    <row r="135" spans="2:13" ht="11.25" customHeight="1">
      <c r="B135" s="26"/>
      <c r="C135" s="5">
        <v>2013</v>
      </c>
      <c r="E135" s="51" t="s">
        <v>198</v>
      </c>
      <c r="F135" s="51" t="s">
        <v>199</v>
      </c>
      <c r="G135" s="51" t="s">
        <v>200</v>
      </c>
      <c r="H135" s="3">
        <v>2835.1</v>
      </c>
      <c r="J135" s="23">
        <v>41296</v>
      </c>
      <c r="K135" s="23">
        <v>41472</v>
      </c>
      <c r="L135" s="52" t="s">
        <v>67</v>
      </c>
      <c r="M135" s="10"/>
    </row>
    <row r="136" spans="2:13" ht="11.25" customHeight="1">
      <c r="B136" s="26"/>
      <c r="C136" s="19"/>
      <c r="E136" s="51" t="s">
        <v>201</v>
      </c>
      <c r="F136" s="51" t="s">
        <v>202</v>
      </c>
      <c r="G136" s="2" t="s">
        <v>39</v>
      </c>
      <c r="H136" s="3">
        <v>875.83199999999999</v>
      </c>
      <c r="J136" s="23">
        <v>41304</v>
      </c>
      <c r="K136" s="23">
        <v>41417</v>
      </c>
      <c r="L136" s="52" t="s">
        <v>67</v>
      </c>
      <c r="M136" s="10"/>
    </row>
    <row r="137" spans="2:13" ht="11.25" customHeight="1">
      <c r="B137" s="26"/>
      <c r="C137" s="19"/>
      <c r="E137" s="51" t="s">
        <v>203</v>
      </c>
      <c r="F137" s="51" t="s">
        <v>204</v>
      </c>
      <c r="G137" s="13" t="s">
        <v>79</v>
      </c>
      <c r="H137" s="3">
        <v>1938.3574530000001</v>
      </c>
      <c r="J137" s="23">
        <v>41388</v>
      </c>
      <c r="K137" s="23">
        <v>41562</v>
      </c>
      <c r="L137" s="52" t="s">
        <v>67</v>
      </c>
      <c r="M137" s="10"/>
    </row>
    <row r="138" spans="2:13" ht="11.25" customHeight="1">
      <c r="B138" s="26"/>
      <c r="C138" s="19"/>
      <c r="E138" s="51" t="s">
        <v>193</v>
      </c>
      <c r="F138" s="51" t="s">
        <v>205</v>
      </c>
      <c r="G138" s="51" t="s">
        <v>39</v>
      </c>
      <c r="H138" s="3">
        <v>2048.2736340000001</v>
      </c>
      <c r="J138" s="23">
        <v>41422</v>
      </c>
      <c r="K138" s="23">
        <v>41583</v>
      </c>
      <c r="L138" s="52" t="s">
        <v>67</v>
      </c>
      <c r="M138" s="10"/>
    </row>
    <row r="139" spans="2:13" ht="11.25" customHeight="1">
      <c r="B139" s="26"/>
      <c r="C139" s="19"/>
      <c r="E139" s="51" t="s">
        <v>206</v>
      </c>
      <c r="F139" s="51" t="s">
        <v>6</v>
      </c>
      <c r="G139" s="51" t="s">
        <v>39</v>
      </c>
      <c r="H139" s="3">
        <v>4111.6229999999996</v>
      </c>
      <c r="J139" s="23">
        <v>41428</v>
      </c>
      <c r="K139" s="23">
        <v>41548</v>
      </c>
      <c r="L139" s="52" t="s">
        <v>67</v>
      </c>
      <c r="M139" s="10"/>
    </row>
    <row r="140" spans="2:13" ht="11.25" customHeight="1">
      <c r="B140" s="26"/>
      <c r="C140" s="19"/>
      <c r="E140" s="51" t="s">
        <v>193</v>
      </c>
      <c r="F140" s="51" t="s">
        <v>207</v>
      </c>
      <c r="G140" s="51" t="s">
        <v>39</v>
      </c>
      <c r="H140" s="3">
        <v>2206.8919999999998</v>
      </c>
      <c r="J140" s="23">
        <v>41456</v>
      </c>
      <c r="K140" s="23">
        <v>41642</v>
      </c>
      <c r="L140" s="52" t="s">
        <v>67</v>
      </c>
      <c r="M140" s="10"/>
    </row>
    <row r="141" spans="2:13" ht="11.25" customHeight="1">
      <c r="B141" s="26"/>
      <c r="C141" s="19"/>
      <c r="E141" s="51" t="s">
        <v>208</v>
      </c>
      <c r="F141" s="51" t="s">
        <v>209</v>
      </c>
      <c r="G141" s="51" t="s">
        <v>39</v>
      </c>
      <c r="H141" s="3">
        <v>4041.223</v>
      </c>
      <c r="J141" s="23">
        <v>41480</v>
      </c>
      <c r="K141" s="23">
        <v>41670</v>
      </c>
      <c r="L141" s="52" t="s">
        <v>67</v>
      </c>
      <c r="M141" s="10"/>
    </row>
    <row r="142" spans="2:13" ht="11.25" customHeight="1">
      <c r="B142" s="26"/>
      <c r="C142" s="19"/>
      <c r="E142" s="51" t="s">
        <v>193</v>
      </c>
      <c r="F142" s="51" t="s">
        <v>210</v>
      </c>
      <c r="G142" s="51" t="s">
        <v>39</v>
      </c>
      <c r="H142" s="3">
        <v>10280.696645</v>
      </c>
      <c r="J142" s="23">
        <v>41570</v>
      </c>
      <c r="K142" s="23">
        <v>41677</v>
      </c>
      <c r="L142" s="52" t="s">
        <v>67</v>
      </c>
      <c r="M142" s="10"/>
    </row>
    <row r="143" spans="2:13" ht="11.25" customHeight="1">
      <c r="B143" s="26"/>
      <c r="C143" s="19"/>
      <c r="E143" s="51" t="s">
        <v>211</v>
      </c>
      <c r="F143" s="51" t="s">
        <v>212</v>
      </c>
      <c r="G143" s="51" t="s">
        <v>39</v>
      </c>
      <c r="H143" s="3">
        <v>6141.1386560000001</v>
      </c>
      <c r="J143" s="23">
        <v>41617</v>
      </c>
      <c r="K143" s="23">
        <v>41730</v>
      </c>
      <c r="L143" s="52" t="s">
        <v>67</v>
      </c>
      <c r="M143" s="10"/>
    </row>
    <row r="144" spans="2:13" ht="3.75" customHeight="1">
      <c r="B144" s="26"/>
      <c r="C144" s="19"/>
      <c r="E144" s="17"/>
      <c r="F144" s="17"/>
      <c r="G144" s="17"/>
      <c r="H144" s="18"/>
      <c r="I144" s="18"/>
      <c r="J144" s="22"/>
      <c r="K144" s="22"/>
      <c r="L144" s="28"/>
      <c r="M144" s="10"/>
    </row>
    <row r="145" spans="2:13" ht="11.25" customHeight="1">
      <c r="B145" s="29"/>
      <c r="C145" s="19"/>
      <c r="D145" s="7"/>
      <c r="E145" s="2" t="s">
        <v>186</v>
      </c>
      <c r="H145" s="3">
        <f>H136+H138+H139+H140+H141+H142+H143</f>
        <v>29705.678935</v>
      </c>
      <c r="I145" s="33">
        <f>H145/H147</f>
        <v>0.86155519096292277</v>
      </c>
      <c r="J145" s="20"/>
      <c r="K145" s="20"/>
      <c r="L145" s="7"/>
      <c r="M145" s="15"/>
    </row>
    <row r="146" spans="2:13" ht="11.25" customHeight="1" thickBot="1">
      <c r="B146" s="29"/>
      <c r="C146" s="19"/>
      <c r="D146" s="7"/>
      <c r="E146" s="2" t="s">
        <v>187</v>
      </c>
      <c r="H146" s="3">
        <f>H135+H137</f>
        <v>4773.457453</v>
      </c>
      <c r="I146" s="33">
        <f>H146/H147</f>
        <v>0.1384448090370772</v>
      </c>
      <c r="J146" s="20"/>
      <c r="K146" s="20"/>
      <c r="L146" s="7"/>
      <c r="M146" s="15"/>
    </row>
    <row r="147" spans="2:13" ht="15" customHeight="1" thickTop="1">
      <c r="B147" s="31"/>
      <c r="C147" s="5"/>
      <c r="D147" s="41"/>
      <c r="E147" s="42" t="s">
        <v>188</v>
      </c>
      <c r="F147" s="42"/>
      <c r="G147" s="42"/>
      <c r="H147" s="43">
        <f>H145+H146</f>
        <v>34479.136387999999</v>
      </c>
      <c r="I147" s="44"/>
      <c r="J147" s="45"/>
      <c r="K147" s="45"/>
      <c r="L147" s="42"/>
      <c r="M147" s="25"/>
    </row>
    <row r="148" spans="2:13" ht="11.25" customHeight="1">
      <c r="B148" s="29"/>
      <c r="C148" s="5">
        <v>2014</v>
      </c>
      <c r="D148" s="7"/>
      <c r="E148" s="51" t="s">
        <v>0</v>
      </c>
      <c r="F148" s="51" t="s">
        <v>213</v>
      </c>
      <c r="G148" s="51" t="s">
        <v>39</v>
      </c>
      <c r="H148" s="3">
        <v>2297.16</v>
      </c>
      <c r="J148" s="23">
        <v>41792</v>
      </c>
      <c r="K148" s="23">
        <v>42020</v>
      </c>
      <c r="L148" s="52" t="s">
        <v>67</v>
      </c>
      <c r="M148" s="15"/>
    </row>
    <row r="149" spans="2:13" ht="11.25" customHeight="1">
      <c r="B149" s="29"/>
      <c r="C149" s="19"/>
      <c r="D149" s="7"/>
      <c r="E149" s="51" t="s">
        <v>217</v>
      </c>
      <c r="F149" s="51" t="s">
        <v>214</v>
      </c>
      <c r="G149" s="51" t="s">
        <v>40</v>
      </c>
      <c r="H149" s="3">
        <v>619.73</v>
      </c>
      <c r="J149" s="23">
        <v>41943</v>
      </c>
      <c r="K149" s="23">
        <v>42053</v>
      </c>
      <c r="L149" s="52" t="s">
        <v>67</v>
      </c>
      <c r="M149" s="15"/>
    </row>
    <row r="150" spans="2:13" ht="11.25" customHeight="1">
      <c r="B150" s="29"/>
      <c r="C150" s="19"/>
      <c r="D150" s="7"/>
      <c r="E150" s="51" t="s">
        <v>215</v>
      </c>
      <c r="F150" s="51" t="s">
        <v>216</v>
      </c>
      <c r="G150" s="51" t="s">
        <v>39</v>
      </c>
      <c r="H150" s="3">
        <v>3880.915</v>
      </c>
      <c r="J150" s="23">
        <v>41856</v>
      </c>
      <c r="K150" s="23">
        <v>41976</v>
      </c>
      <c r="L150" s="52" t="s">
        <v>67</v>
      </c>
      <c r="M150" s="15"/>
    </row>
    <row r="151" spans="2:13" ht="11.25" customHeight="1">
      <c r="B151" s="29"/>
      <c r="C151" s="19"/>
      <c r="D151" s="7"/>
      <c r="E151" s="51" t="s">
        <v>218</v>
      </c>
      <c r="F151" s="51" t="s">
        <v>219</v>
      </c>
      <c r="G151" s="51" t="s">
        <v>39</v>
      </c>
      <c r="H151" s="3">
        <v>2986.623</v>
      </c>
      <c r="J151" s="23">
        <v>41884</v>
      </c>
      <c r="K151" s="23">
        <v>42033</v>
      </c>
      <c r="L151" s="52" t="s">
        <v>67</v>
      </c>
      <c r="M151" s="15"/>
    </row>
    <row r="152" spans="2:13" ht="11.25" customHeight="1">
      <c r="B152" s="29"/>
      <c r="C152" s="19"/>
      <c r="D152" s="7"/>
      <c r="E152" s="51" t="s">
        <v>220</v>
      </c>
      <c r="F152" s="51" t="s">
        <v>221</v>
      </c>
      <c r="G152" s="53" t="s">
        <v>224</v>
      </c>
      <c r="H152" s="3">
        <v>456.14499999999998</v>
      </c>
      <c r="J152" s="23">
        <v>41891</v>
      </c>
      <c r="K152" s="23">
        <v>42024</v>
      </c>
      <c r="L152" s="52" t="s">
        <v>67</v>
      </c>
      <c r="M152" s="15"/>
    </row>
    <row r="153" spans="2:13" ht="11.25" customHeight="1">
      <c r="B153" s="29"/>
      <c r="C153" s="19"/>
      <c r="D153" s="7"/>
      <c r="E153" s="51" t="s">
        <v>222</v>
      </c>
      <c r="F153" s="51" t="s">
        <v>223</v>
      </c>
      <c r="G153" s="51" t="s">
        <v>39</v>
      </c>
      <c r="H153" s="3">
        <v>4322.8959999999997</v>
      </c>
      <c r="J153" s="23">
        <v>41898</v>
      </c>
      <c r="K153" s="23">
        <v>42019</v>
      </c>
      <c r="L153" s="52" t="s">
        <v>67</v>
      </c>
      <c r="M153" s="15"/>
    </row>
    <row r="154" spans="2:13" ht="11.25" customHeight="1">
      <c r="B154" s="29"/>
      <c r="C154" s="19"/>
      <c r="D154" s="7"/>
      <c r="E154" s="51" t="s">
        <v>225</v>
      </c>
      <c r="F154" s="51" t="s">
        <v>226</v>
      </c>
      <c r="G154" s="51" t="s">
        <v>39</v>
      </c>
      <c r="H154" s="3">
        <v>2821.7240000000002</v>
      </c>
      <c r="J154" s="23">
        <v>41943</v>
      </c>
      <c r="K154" s="23">
        <v>42095</v>
      </c>
      <c r="L154" s="52" t="s">
        <v>67</v>
      </c>
      <c r="M154" s="15"/>
    </row>
    <row r="155" spans="2:13" ht="11.25" customHeight="1">
      <c r="B155" s="29"/>
      <c r="C155" s="19"/>
      <c r="D155" s="7"/>
      <c r="E155" s="51" t="s">
        <v>227</v>
      </c>
      <c r="F155" s="51" t="s">
        <v>228</v>
      </c>
      <c r="G155" s="51" t="s">
        <v>39</v>
      </c>
      <c r="H155" s="54" t="s">
        <v>229</v>
      </c>
      <c r="J155" s="23">
        <v>41967</v>
      </c>
      <c r="K155" s="23">
        <v>42165</v>
      </c>
      <c r="L155" s="52" t="s">
        <v>67</v>
      </c>
      <c r="M155" s="15"/>
    </row>
    <row r="156" spans="2:13" ht="3.75" customHeight="1">
      <c r="B156" s="26"/>
      <c r="C156" s="19"/>
      <c r="E156" s="17"/>
      <c r="F156" s="17"/>
      <c r="G156" s="17"/>
      <c r="H156" s="18"/>
      <c r="I156" s="18"/>
      <c r="J156" s="22"/>
      <c r="K156" s="22"/>
      <c r="L156" s="28"/>
      <c r="M156" s="10"/>
    </row>
    <row r="157" spans="2:13" ht="11.25" customHeight="1">
      <c r="B157" s="29"/>
      <c r="C157" s="19"/>
      <c r="D157" s="7"/>
      <c r="E157" s="2" t="s">
        <v>186</v>
      </c>
      <c r="H157" s="3">
        <f>H148+H150+H151+H153+H154</f>
        <v>16309.318000000001</v>
      </c>
      <c r="I157" s="33">
        <f>H157/H159</f>
        <v>0.93811544111129519</v>
      </c>
      <c r="J157" s="20"/>
      <c r="K157" s="20"/>
      <c r="L157" s="7"/>
      <c r="M157" s="15"/>
    </row>
    <row r="158" spans="2:13" ht="11.25" customHeight="1" thickBot="1">
      <c r="B158" s="29"/>
      <c r="C158" s="19"/>
      <c r="D158" s="7"/>
      <c r="E158" s="2" t="s">
        <v>187</v>
      </c>
      <c r="H158" s="3">
        <f>H149+H152</f>
        <v>1075.875</v>
      </c>
      <c r="I158" s="33">
        <f>H158/H159</f>
        <v>6.1884558888704894E-2</v>
      </c>
      <c r="J158" s="20"/>
      <c r="K158" s="20"/>
      <c r="L158" s="7"/>
      <c r="M158" s="15"/>
    </row>
    <row r="159" spans="2:13" ht="15" customHeight="1" thickTop="1">
      <c r="B159" s="29"/>
      <c r="C159" s="19"/>
      <c r="D159" s="41"/>
      <c r="E159" s="42" t="s">
        <v>188</v>
      </c>
      <c r="F159" s="42"/>
      <c r="G159" s="42"/>
      <c r="H159" s="43">
        <f>H157+H158</f>
        <v>17385.192999999999</v>
      </c>
      <c r="I159" s="44"/>
      <c r="J159" s="45"/>
      <c r="K159" s="45"/>
      <c r="L159" s="42"/>
      <c r="M159" s="15"/>
    </row>
    <row r="160" spans="2:13" ht="3.75" customHeight="1">
      <c r="B160" s="29"/>
      <c r="C160" s="19"/>
      <c r="D160" s="7"/>
      <c r="E160" s="7"/>
      <c r="F160" s="7"/>
      <c r="G160" s="7"/>
      <c r="H160" s="14"/>
      <c r="I160" s="14"/>
      <c r="J160" s="20"/>
      <c r="K160" s="20"/>
      <c r="L160" s="7"/>
      <c r="M160" s="15"/>
    </row>
    <row r="161" spans="2:13" ht="11.25" customHeight="1">
      <c r="B161" s="29"/>
      <c r="C161" s="5">
        <v>2015</v>
      </c>
      <c r="D161" s="7"/>
      <c r="E161" s="51" t="s">
        <v>244</v>
      </c>
      <c r="F161" s="51" t="s">
        <v>230</v>
      </c>
      <c r="G161" s="53" t="s">
        <v>224</v>
      </c>
      <c r="H161" s="3">
        <v>1021.099</v>
      </c>
      <c r="J161" s="23">
        <v>42104</v>
      </c>
      <c r="K161" s="23">
        <v>42216</v>
      </c>
      <c r="L161" s="52" t="s">
        <v>67</v>
      </c>
      <c r="M161" s="15"/>
    </row>
    <row r="162" spans="2:13" ht="11.25" customHeight="1">
      <c r="B162" s="29"/>
      <c r="C162" s="19"/>
      <c r="D162" s="7"/>
      <c r="E162" s="51" t="s">
        <v>148</v>
      </c>
      <c r="F162" s="51" t="s">
        <v>231</v>
      </c>
      <c r="G162" s="53" t="s">
        <v>224</v>
      </c>
      <c r="H162" s="3">
        <v>1689.6189999999999</v>
      </c>
      <c r="J162" s="23">
        <v>42116</v>
      </c>
      <c r="K162" s="23">
        <v>42223</v>
      </c>
      <c r="L162" s="52" t="s">
        <v>67</v>
      </c>
      <c r="M162" s="15"/>
    </row>
    <row r="163" spans="2:13" ht="11.25" customHeight="1">
      <c r="B163" s="29"/>
      <c r="C163" s="19"/>
      <c r="D163" s="7"/>
      <c r="E163" s="53" t="s">
        <v>232</v>
      </c>
      <c r="F163" s="53" t="s">
        <v>233</v>
      </c>
      <c r="G163" s="51" t="s">
        <v>39</v>
      </c>
      <c r="H163" s="3">
        <v>286.61900000000003</v>
      </c>
      <c r="J163" s="23">
        <v>42135</v>
      </c>
      <c r="K163" s="23">
        <v>42264</v>
      </c>
      <c r="L163" s="52" t="s">
        <v>67</v>
      </c>
      <c r="M163" s="15"/>
    </row>
    <row r="164" spans="2:13" ht="11.25" customHeight="1">
      <c r="B164" s="29"/>
      <c r="C164" s="19"/>
      <c r="D164" s="7"/>
      <c r="E164" s="53" t="s">
        <v>234</v>
      </c>
      <c r="F164" s="53" t="s">
        <v>235</v>
      </c>
      <c r="G164" s="51" t="s">
        <v>39</v>
      </c>
      <c r="H164" s="3">
        <v>854.74</v>
      </c>
      <c r="J164" s="23">
        <v>42170</v>
      </c>
      <c r="K164" s="23">
        <v>42278</v>
      </c>
      <c r="L164" s="52" t="s">
        <v>67</v>
      </c>
      <c r="M164" s="15"/>
    </row>
    <row r="165" spans="2:13" ht="11.25" customHeight="1">
      <c r="B165" s="29"/>
      <c r="C165" s="19"/>
      <c r="D165" s="7"/>
      <c r="E165" s="53" t="s">
        <v>236</v>
      </c>
      <c r="F165" s="53" t="s">
        <v>237</v>
      </c>
      <c r="G165" s="53" t="s">
        <v>224</v>
      </c>
      <c r="H165" s="3">
        <v>5155.6220000000003</v>
      </c>
      <c r="J165" s="23">
        <v>42177</v>
      </c>
      <c r="K165" s="23">
        <v>42284</v>
      </c>
      <c r="L165" s="52" t="s">
        <v>67</v>
      </c>
      <c r="M165" s="15"/>
    </row>
    <row r="166" spans="2:13" ht="11.25" customHeight="1">
      <c r="B166" s="29"/>
      <c r="C166" s="19"/>
      <c r="D166" s="7"/>
      <c r="E166" s="53" t="s">
        <v>238</v>
      </c>
      <c r="F166" s="53" t="s">
        <v>239</v>
      </c>
      <c r="G166" s="51" t="s">
        <v>39</v>
      </c>
      <c r="H166" s="3">
        <v>1488.796</v>
      </c>
      <c r="J166" s="23">
        <v>42186</v>
      </c>
      <c r="K166" s="23">
        <v>42355</v>
      </c>
      <c r="L166" s="52" t="s">
        <v>67</v>
      </c>
      <c r="M166" s="15"/>
    </row>
    <row r="167" spans="2:13" ht="11.25" customHeight="1">
      <c r="B167" s="29"/>
      <c r="C167" s="19"/>
      <c r="D167" s="7"/>
      <c r="E167" s="53" t="s">
        <v>240</v>
      </c>
      <c r="F167" s="53" t="s">
        <v>241</v>
      </c>
      <c r="G167" s="51" t="s">
        <v>39</v>
      </c>
      <c r="H167" s="3">
        <v>4555</v>
      </c>
      <c r="J167" s="23">
        <v>42214</v>
      </c>
      <c r="K167" s="23">
        <v>42312</v>
      </c>
      <c r="L167" s="52" t="s">
        <v>67</v>
      </c>
      <c r="M167" s="15"/>
    </row>
    <row r="168" spans="2:13" ht="11.25" customHeight="1">
      <c r="B168" s="29"/>
      <c r="C168" s="19"/>
      <c r="D168" s="7"/>
      <c r="E168" s="53" t="s">
        <v>244</v>
      </c>
      <c r="F168" s="53" t="s">
        <v>243</v>
      </c>
      <c r="G168" s="53" t="s">
        <v>224</v>
      </c>
      <c r="H168" s="3">
        <v>5648.0457230000002</v>
      </c>
      <c r="J168" s="23">
        <v>42255</v>
      </c>
      <c r="K168" s="23">
        <v>42349</v>
      </c>
      <c r="L168" s="52" t="s">
        <v>67</v>
      </c>
      <c r="M168" s="15"/>
    </row>
    <row r="169" spans="2:13" ht="11.25" customHeight="1">
      <c r="B169" s="29"/>
      <c r="C169" s="19"/>
      <c r="D169" s="7"/>
      <c r="E169" s="53" t="s">
        <v>244</v>
      </c>
      <c r="F169" s="53" t="s">
        <v>242</v>
      </c>
      <c r="G169" s="53" t="s">
        <v>224</v>
      </c>
      <c r="H169" s="3">
        <v>7866.36</v>
      </c>
      <c r="J169" s="23">
        <v>42285</v>
      </c>
      <c r="K169" s="23">
        <v>42396</v>
      </c>
      <c r="L169" s="52" t="s">
        <v>67</v>
      </c>
      <c r="M169" s="15"/>
    </row>
    <row r="170" spans="2:13" ht="11.25" customHeight="1">
      <c r="B170" s="29"/>
      <c r="C170" s="19"/>
      <c r="D170" s="7"/>
      <c r="E170" s="53" t="s">
        <v>247</v>
      </c>
      <c r="F170" s="53" t="s">
        <v>248</v>
      </c>
      <c r="G170" s="53" t="s">
        <v>52</v>
      </c>
      <c r="H170" s="3">
        <v>1900</v>
      </c>
      <c r="J170" s="23">
        <v>42293</v>
      </c>
      <c r="K170" s="23">
        <v>42431</v>
      </c>
      <c r="L170" s="52" t="s">
        <v>67</v>
      </c>
      <c r="M170" s="15"/>
    </row>
    <row r="171" spans="2:13" ht="11.25" customHeight="1">
      <c r="B171" s="29"/>
      <c r="C171" s="19"/>
      <c r="D171" s="7"/>
      <c r="E171" s="53" t="s">
        <v>250</v>
      </c>
      <c r="F171" s="53" t="s">
        <v>249</v>
      </c>
      <c r="G171" s="53" t="s">
        <v>251</v>
      </c>
      <c r="H171" s="3">
        <v>1900</v>
      </c>
      <c r="J171" s="23">
        <v>42299</v>
      </c>
      <c r="K171" s="23">
        <v>42396</v>
      </c>
      <c r="L171" s="52" t="s">
        <v>67</v>
      </c>
      <c r="M171" s="15"/>
    </row>
    <row r="172" spans="2:13" ht="11.25" customHeight="1">
      <c r="B172" s="29"/>
      <c r="C172" s="19"/>
      <c r="D172" s="7"/>
      <c r="E172" s="53" t="s">
        <v>245</v>
      </c>
      <c r="F172" s="53" t="s">
        <v>246</v>
      </c>
      <c r="G172" s="51" t="s">
        <v>39</v>
      </c>
      <c r="H172" s="3">
        <v>8462.3979999999992</v>
      </c>
      <c r="J172" s="23">
        <v>42316</v>
      </c>
      <c r="K172" s="23">
        <v>42419</v>
      </c>
      <c r="L172" s="52" t="s">
        <v>67</v>
      </c>
      <c r="M172" s="15"/>
    </row>
    <row r="173" spans="2:13" ht="11.25" customHeight="1">
      <c r="B173" s="29"/>
      <c r="C173" s="19"/>
      <c r="D173" s="7"/>
      <c r="E173" s="55" t="s">
        <v>252</v>
      </c>
      <c r="F173" s="55" t="s">
        <v>253</v>
      </c>
      <c r="G173" s="51" t="s">
        <v>39</v>
      </c>
      <c r="H173" s="3">
        <v>1415.441</v>
      </c>
      <c r="J173" s="23">
        <v>42341</v>
      </c>
      <c r="K173" s="23">
        <v>42429</v>
      </c>
      <c r="L173" s="52" t="s">
        <v>67</v>
      </c>
      <c r="M173" s="15"/>
    </row>
    <row r="174" spans="2:13" ht="11.25" customHeight="1">
      <c r="B174" s="29"/>
      <c r="C174" s="19"/>
      <c r="D174" s="7"/>
      <c r="E174" s="55" t="s">
        <v>255</v>
      </c>
      <c r="F174" s="55" t="s">
        <v>254</v>
      </c>
      <c r="G174" s="51" t="s">
        <v>39</v>
      </c>
      <c r="H174" s="3">
        <v>1592.29</v>
      </c>
      <c r="J174" s="23">
        <v>42268</v>
      </c>
      <c r="K174" s="23">
        <v>42374</v>
      </c>
      <c r="L174" s="52" t="s">
        <v>67</v>
      </c>
      <c r="M174" s="15"/>
    </row>
    <row r="175" spans="2:13" ht="3.75" customHeight="1">
      <c r="B175" s="26"/>
      <c r="C175" s="19"/>
      <c r="E175" s="17"/>
      <c r="F175" s="17"/>
      <c r="G175" s="17"/>
      <c r="H175" s="18"/>
      <c r="I175" s="18"/>
      <c r="J175" s="22"/>
      <c r="K175" s="22"/>
      <c r="L175" s="28"/>
      <c r="M175" s="10"/>
    </row>
    <row r="176" spans="2:13" ht="11.25" customHeight="1">
      <c r="B176" s="29"/>
      <c r="C176" s="19"/>
      <c r="D176" s="7"/>
      <c r="E176" s="2" t="s">
        <v>186</v>
      </c>
      <c r="H176" s="3">
        <f>H163+H164+H166+H167+H172+H173+H174</f>
        <v>18655.284</v>
      </c>
      <c r="I176" s="33">
        <f>H176/H178</f>
        <v>0.42556965395549717</v>
      </c>
      <c r="J176" s="20"/>
      <c r="K176" s="20"/>
      <c r="L176" s="7"/>
      <c r="M176" s="15"/>
    </row>
    <row r="177" spans="2:13" ht="11.25" customHeight="1" thickBot="1">
      <c r="B177" s="29"/>
      <c r="C177" s="19"/>
      <c r="D177" s="7"/>
      <c r="E177" s="2" t="s">
        <v>187</v>
      </c>
      <c r="H177" s="3">
        <f>H161+H162+H165+H168+H169+H170+H171</f>
        <v>25180.745723</v>
      </c>
      <c r="I177" s="33">
        <f>H177/H178</f>
        <v>0.57443034604450283</v>
      </c>
      <c r="J177" s="20"/>
      <c r="K177" s="20"/>
      <c r="L177" s="7"/>
      <c r="M177" s="15"/>
    </row>
    <row r="178" spans="2:13" ht="15" customHeight="1" thickTop="1">
      <c r="B178" s="29"/>
      <c r="C178" s="19"/>
      <c r="D178" s="7"/>
      <c r="E178" s="42" t="s">
        <v>188</v>
      </c>
      <c r="F178" s="42"/>
      <c r="G178" s="42"/>
      <c r="H178" s="43">
        <f>H176+H177</f>
        <v>43836.029723</v>
      </c>
      <c r="I178" s="44"/>
      <c r="J178" s="45"/>
      <c r="K178" s="45"/>
      <c r="L178" s="42"/>
      <c r="M178" s="15"/>
    </row>
    <row r="179" spans="2:13" ht="3.75" customHeight="1">
      <c r="B179" s="29"/>
      <c r="C179" s="19"/>
      <c r="D179" s="7"/>
      <c r="E179" s="7"/>
      <c r="F179" s="7"/>
      <c r="G179" s="7"/>
      <c r="H179" s="14"/>
      <c r="I179" s="14"/>
      <c r="J179" s="20"/>
      <c r="K179" s="20"/>
      <c r="L179" s="7"/>
      <c r="M179" s="15"/>
    </row>
    <row r="180" spans="2:13" ht="11.25" customHeight="1">
      <c r="B180" s="29"/>
      <c r="C180" s="5">
        <v>2016</v>
      </c>
      <c r="D180" s="7"/>
      <c r="E180" s="51" t="s">
        <v>257</v>
      </c>
      <c r="F180" s="51" t="s">
        <v>256</v>
      </c>
      <c r="G180" s="53" t="s">
        <v>224</v>
      </c>
      <c r="H180" s="3">
        <v>2368.7158509999999</v>
      </c>
      <c r="J180" s="23">
        <v>42425</v>
      </c>
      <c r="K180" s="23">
        <v>42557</v>
      </c>
      <c r="L180" s="52" t="s">
        <v>67</v>
      </c>
      <c r="M180" s="15"/>
    </row>
    <row r="181" spans="2:13" ht="11.25" customHeight="1">
      <c r="B181" s="29"/>
      <c r="C181" s="19"/>
      <c r="D181" s="7"/>
      <c r="E181" s="51" t="s">
        <v>261</v>
      </c>
      <c r="F181" s="51" t="s">
        <v>262</v>
      </c>
      <c r="G181" s="51" t="s">
        <v>39</v>
      </c>
      <c r="H181" s="3">
        <v>641</v>
      </c>
      <c r="J181" s="23">
        <v>42426</v>
      </c>
      <c r="K181" s="23">
        <v>42613</v>
      </c>
      <c r="L181" s="52" t="s">
        <v>67</v>
      </c>
      <c r="M181" s="15"/>
    </row>
    <row r="182" spans="2:13" ht="11.25" customHeight="1">
      <c r="B182" s="29"/>
      <c r="C182" s="19"/>
      <c r="D182" s="7"/>
      <c r="E182" s="51" t="s">
        <v>259</v>
      </c>
      <c r="F182" s="51" t="s">
        <v>260</v>
      </c>
      <c r="G182" s="51" t="s">
        <v>39</v>
      </c>
      <c r="H182" s="3">
        <v>811.64284099999998</v>
      </c>
      <c r="J182" s="23">
        <v>42431</v>
      </c>
      <c r="K182" s="23">
        <v>42466</v>
      </c>
      <c r="L182" s="52" t="s">
        <v>67</v>
      </c>
      <c r="M182" s="15"/>
    </row>
    <row r="183" spans="2:13" ht="11.25" customHeight="1">
      <c r="B183" s="29"/>
      <c r="C183" s="19"/>
      <c r="D183" s="7"/>
      <c r="E183" s="51" t="s">
        <v>267</v>
      </c>
      <c r="F183" s="51" t="s">
        <v>268</v>
      </c>
      <c r="G183" s="51" t="s">
        <v>269</v>
      </c>
      <c r="H183" s="54">
        <v>103.70084</v>
      </c>
      <c r="J183" s="23">
        <v>42467</v>
      </c>
      <c r="K183" s="57">
        <v>42674</v>
      </c>
      <c r="L183" s="52" t="s">
        <v>67</v>
      </c>
      <c r="M183" s="15"/>
    </row>
    <row r="184" spans="2:13" ht="11.25" customHeight="1">
      <c r="B184" s="29"/>
      <c r="C184" s="19"/>
      <c r="D184" s="7"/>
      <c r="E184" s="51" t="s">
        <v>201</v>
      </c>
      <c r="F184" s="51" t="s">
        <v>258</v>
      </c>
      <c r="G184" s="51" t="s">
        <v>39</v>
      </c>
      <c r="H184" s="3">
        <v>12583.659207999999</v>
      </c>
      <c r="J184" s="23">
        <v>42471</v>
      </c>
      <c r="K184" s="23">
        <v>42563</v>
      </c>
      <c r="L184" s="52" t="s">
        <v>67</v>
      </c>
      <c r="M184" s="15"/>
    </row>
    <row r="185" spans="2:13" ht="11.25" customHeight="1">
      <c r="B185" s="29"/>
      <c r="C185" s="19"/>
      <c r="D185" s="7"/>
      <c r="E185" s="51" t="s">
        <v>263</v>
      </c>
      <c r="F185" s="51" t="s">
        <v>264</v>
      </c>
      <c r="G185" s="51" t="s">
        <v>39</v>
      </c>
      <c r="H185" s="3">
        <v>1300</v>
      </c>
      <c r="J185" s="23">
        <v>42474</v>
      </c>
      <c r="K185" s="23">
        <v>42614</v>
      </c>
      <c r="L185" s="52" t="s">
        <v>67</v>
      </c>
      <c r="M185" s="15"/>
    </row>
    <row r="186" spans="2:13" ht="11.25" customHeight="1">
      <c r="B186" s="29"/>
      <c r="C186" s="19"/>
      <c r="D186" s="7"/>
      <c r="E186" s="51" t="s">
        <v>265</v>
      </c>
      <c r="F186" s="51" t="s">
        <v>266</v>
      </c>
      <c r="G186" s="51" t="s">
        <v>39</v>
      </c>
      <c r="H186" s="3">
        <v>3828.8910000000001</v>
      </c>
      <c r="J186" s="23">
        <v>42489</v>
      </c>
      <c r="K186" s="23">
        <v>42649</v>
      </c>
      <c r="L186" s="52" t="s">
        <v>67</v>
      </c>
      <c r="M186" s="15"/>
    </row>
    <row r="187" spans="2:13" ht="11.25" customHeight="1">
      <c r="B187" s="29"/>
      <c r="C187" s="19"/>
      <c r="D187" s="7"/>
      <c r="E187" s="51" t="s">
        <v>270</v>
      </c>
      <c r="F187" s="51" t="s">
        <v>271</v>
      </c>
      <c r="G187" s="53" t="s">
        <v>224</v>
      </c>
      <c r="H187" s="3">
        <v>6217.8370000000004</v>
      </c>
      <c r="J187" s="23">
        <v>42489</v>
      </c>
      <c r="K187" s="23">
        <v>42745</v>
      </c>
      <c r="L187" s="52" t="s">
        <v>67</v>
      </c>
      <c r="M187" s="15"/>
    </row>
    <row r="188" spans="2:13" ht="11.25" customHeight="1">
      <c r="B188" s="29"/>
      <c r="C188" s="19"/>
      <c r="D188" s="7"/>
      <c r="E188" s="51" t="s">
        <v>270</v>
      </c>
      <c r="F188" s="51" t="s">
        <v>215</v>
      </c>
      <c r="G188" s="53" t="s">
        <v>224</v>
      </c>
      <c r="H188" s="3">
        <v>12119.977999999999</v>
      </c>
      <c r="J188" s="23">
        <v>42489</v>
      </c>
      <c r="K188" s="23">
        <v>42745</v>
      </c>
      <c r="L188" s="52" t="s">
        <v>67</v>
      </c>
      <c r="M188" s="15"/>
    </row>
    <row r="189" spans="2:13" ht="11.25" customHeight="1">
      <c r="B189" s="29"/>
      <c r="C189" s="19"/>
      <c r="D189" s="7"/>
      <c r="E189" s="53" t="s">
        <v>206</v>
      </c>
      <c r="F189" s="53" t="s">
        <v>272</v>
      </c>
      <c r="G189" s="51" t="s">
        <v>39</v>
      </c>
      <c r="H189" s="3">
        <v>4873.3059999999996</v>
      </c>
      <c r="J189" s="23">
        <v>42597</v>
      </c>
      <c r="K189" s="23">
        <v>42705</v>
      </c>
      <c r="L189" s="52" t="s">
        <v>67</v>
      </c>
      <c r="M189" s="15"/>
    </row>
    <row r="190" spans="2:13" ht="11.25" customHeight="1">
      <c r="B190" s="29"/>
      <c r="C190" s="19"/>
      <c r="D190" s="7"/>
      <c r="E190" s="51" t="s">
        <v>273</v>
      </c>
      <c r="F190" s="51" t="s">
        <v>274</v>
      </c>
      <c r="G190" s="51" t="s">
        <v>39</v>
      </c>
      <c r="H190" s="3">
        <v>248.36500000000001</v>
      </c>
      <c r="J190" s="23">
        <v>42625</v>
      </c>
      <c r="K190" s="23">
        <v>42768</v>
      </c>
      <c r="L190" s="52" t="s">
        <v>67</v>
      </c>
      <c r="M190" s="15"/>
    </row>
    <row r="191" spans="2:13" ht="11.25" customHeight="1">
      <c r="B191" s="29"/>
      <c r="C191" s="19"/>
      <c r="D191" s="7"/>
      <c r="E191" s="51" t="s">
        <v>275</v>
      </c>
      <c r="F191" s="51" t="s">
        <v>276</v>
      </c>
      <c r="G191" s="51" t="s">
        <v>39</v>
      </c>
      <c r="H191" s="3">
        <v>5788.027</v>
      </c>
      <c r="J191" s="23">
        <v>42688</v>
      </c>
      <c r="K191" s="23">
        <v>42795</v>
      </c>
      <c r="L191" s="52" t="s">
        <v>67</v>
      </c>
      <c r="M191" s="15"/>
    </row>
    <row r="192" spans="2:13" ht="3.75" customHeight="1">
      <c r="B192" s="26"/>
      <c r="C192" s="19"/>
      <c r="E192" s="17"/>
      <c r="F192" s="17"/>
      <c r="G192" s="17"/>
      <c r="H192" s="18"/>
      <c r="I192" s="18"/>
      <c r="J192" s="22"/>
      <c r="K192" s="22"/>
      <c r="L192" s="28"/>
      <c r="M192" s="10"/>
    </row>
    <row r="193" spans="2:13" ht="11.25" customHeight="1">
      <c r="B193" s="29"/>
      <c r="C193" s="19"/>
      <c r="D193" s="7"/>
      <c r="E193" s="2" t="s">
        <v>186</v>
      </c>
      <c r="H193" s="3">
        <f>H181+H182+H184+H185+H186+H189+H190+H191</f>
        <v>30074.891048999998</v>
      </c>
      <c r="I193" s="33">
        <f>H193/H195</f>
        <v>0.59103504972699217</v>
      </c>
      <c r="J193" s="20"/>
      <c r="K193" s="20"/>
      <c r="L193" s="7"/>
      <c r="M193" s="15"/>
    </row>
    <row r="194" spans="2:13" ht="11.25" customHeight="1" thickBot="1">
      <c r="B194" s="29"/>
      <c r="C194" s="19"/>
      <c r="D194" s="7"/>
      <c r="E194" s="2" t="s">
        <v>187</v>
      </c>
      <c r="H194" s="3">
        <f>H180+H183+H187+H188</f>
        <v>20810.231691000001</v>
      </c>
      <c r="I194" s="33">
        <f>H194/H195</f>
        <v>0.40896495027300783</v>
      </c>
      <c r="J194" s="20"/>
      <c r="K194" s="20"/>
      <c r="L194" s="7"/>
      <c r="M194" s="15"/>
    </row>
    <row r="195" spans="2:13" ht="15" customHeight="1" thickTop="1">
      <c r="B195" s="29"/>
      <c r="C195" s="19"/>
      <c r="D195" s="7"/>
      <c r="E195" s="42" t="s">
        <v>188</v>
      </c>
      <c r="F195" s="42"/>
      <c r="G195" s="42"/>
      <c r="H195" s="43">
        <f>H193+H194</f>
        <v>50885.122739999999</v>
      </c>
      <c r="I195" s="44"/>
      <c r="J195" s="45"/>
      <c r="K195" s="45"/>
      <c r="L195" s="42"/>
      <c r="M195" s="15"/>
    </row>
    <row r="196" spans="2:13" ht="3.75" customHeight="1">
      <c r="B196" s="29"/>
      <c r="C196" s="19"/>
      <c r="D196" s="7"/>
      <c r="E196" s="7"/>
      <c r="F196" s="7"/>
      <c r="G196" s="7"/>
      <c r="H196" s="14"/>
      <c r="I196" s="14"/>
      <c r="J196" s="20"/>
      <c r="K196" s="20"/>
      <c r="L196" s="7"/>
      <c r="M196" s="15"/>
    </row>
    <row r="197" spans="2:13" ht="11.25" customHeight="1">
      <c r="B197" s="29"/>
      <c r="C197" s="5">
        <v>2017</v>
      </c>
      <c r="D197" s="7"/>
      <c r="E197" s="51" t="s">
        <v>277</v>
      </c>
      <c r="F197" s="51" t="s">
        <v>278</v>
      </c>
      <c r="G197" s="53" t="s">
        <v>224</v>
      </c>
      <c r="H197" s="3">
        <v>1432.95</v>
      </c>
      <c r="J197" s="23">
        <v>42793</v>
      </c>
      <c r="K197" s="23">
        <v>42864</v>
      </c>
      <c r="L197" s="52" t="s">
        <v>67</v>
      </c>
      <c r="M197" s="15"/>
    </row>
    <row r="198" spans="2:13" ht="11.25" customHeight="1">
      <c r="B198" s="29"/>
      <c r="C198" s="19"/>
      <c r="D198" s="7"/>
      <c r="E198" s="51" t="s">
        <v>279</v>
      </c>
      <c r="F198" s="51" t="s">
        <v>280</v>
      </c>
      <c r="G198" s="51" t="s">
        <v>39</v>
      </c>
      <c r="H198" s="3">
        <v>2829.14</v>
      </c>
      <c r="J198" s="23">
        <v>42849</v>
      </c>
      <c r="K198" s="23">
        <v>42978</v>
      </c>
      <c r="L198" s="52" t="s">
        <v>67</v>
      </c>
      <c r="M198" s="15"/>
    </row>
    <row r="199" spans="2:13" ht="11.25" customHeight="1">
      <c r="B199" s="29"/>
      <c r="C199" s="19"/>
      <c r="D199" s="7"/>
      <c r="E199" s="51" t="s">
        <v>281</v>
      </c>
      <c r="F199" s="51" t="s">
        <v>282</v>
      </c>
      <c r="G199" s="51" t="s">
        <v>39</v>
      </c>
      <c r="H199" s="3">
        <v>3924.9969999999998</v>
      </c>
      <c r="J199" s="23">
        <v>42862</v>
      </c>
      <c r="K199" s="23">
        <v>42964</v>
      </c>
      <c r="L199" s="52" t="s">
        <v>67</v>
      </c>
      <c r="M199" s="15"/>
    </row>
    <row r="200" spans="2:13" ht="11.25" customHeight="1">
      <c r="B200" s="29"/>
      <c r="C200" s="19"/>
      <c r="D200" s="7"/>
      <c r="E200" s="51" t="s">
        <v>283</v>
      </c>
      <c r="F200" s="51" t="s">
        <v>284</v>
      </c>
      <c r="G200" s="51" t="s">
        <v>39</v>
      </c>
      <c r="H200" s="3">
        <v>7600</v>
      </c>
      <c r="J200" s="23">
        <v>42895</v>
      </c>
      <c r="K200" s="23">
        <v>42992</v>
      </c>
      <c r="L200" s="52" t="s">
        <v>67</v>
      </c>
      <c r="M200" s="15"/>
    </row>
    <row r="201" spans="2:13" ht="11.25" customHeight="1">
      <c r="B201" s="29"/>
      <c r="C201" s="19"/>
      <c r="D201" s="7"/>
      <c r="E201" s="51" t="s">
        <v>285</v>
      </c>
      <c r="F201" s="51" t="s">
        <v>286</v>
      </c>
      <c r="G201" s="51" t="s">
        <v>39</v>
      </c>
      <c r="H201" s="3">
        <v>1400</v>
      </c>
      <c r="J201" s="23">
        <v>42914</v>
      </c>
      <c r="K201" s="23">
        <v>43010</v>
      </c>
      <c r="L201" s="52" t="s">
        <v>67</v>
      </c>
      <c r="M201" s="15"/>
    </row>
    <row r="202" spans="2:13" ht="11.25" customHeight="1">
      <c r="B202" s="29"/>
      <c r="C202" s="19"/>
      <c r="D202" s="7"/>
      <c r="E202" s="51" t="s">
        <v>287</v>
      </c>
      <c r="F202" s="51" t="s">
        <v>288</v>
      </c>
      <c r="G202" s="51" t="s">
        <v>289</v>
      </c>
      <c r="H202" s="3">
        <v>1200</v>
      </c>
      <c r="J202" s="23">
        <v>42916</v>
      </c>
      <c r="K202" s="23">
        <v>43020</v>
      </c>
      <c r="L202" s="52" t="s">
        <v>67</v>
      </c>
      <c r="M202" s="15"/>
    </row>
    <row r="203" spans="2:13" ht="11.25" customHeight="1">
      <c r="B203" s="29"/>
      <c r="C203" s="19"/>
      <c r="D203" s="7"/>
      <c r="E203" s="51" t="s">
        <v>290</v>
      </c>
      <c r="F203" s="51" t="s">
        <v>291</v>
      </c>
      <c r="G203" s="53" t="s">
        <v>251</v>
      </c>
      <c r="H203" s="3">
        <v>3000</v>
      </c>
      <c r="J203" s="23">
        <v>42920</v>
      </c>
      <c r="K203" s="23">
        <v>42997</v>
      </c>
      <c r="L203" s="52" t="s">
        <v>67</v>
      </c>
      <c r="M203" s="15"/>
    </row>
    <row r="204" spans="2:13" ht="11.25" customHeight="1">
      <c r="B204" s="29"/>
      <c r="C204" s="19"/>
      <c r="D204" s="7"/>
      <c r="E204" s="51" t="s">
        <v>292</v>
      </c>
      <c r="F204" s="51" t="s">
        <v>293</v>
      </c>
      <c r="G204" s="51" t="s">
        <v>39</v>
      </c>
      <c r="H204" s="3">
        <v>4578.0469999999996</v>
      </c>
      <c r="J204" s="23">
        <v>42957</v>
      </c>
      <c r="K204" s="23">
        <v>43055</v>
      </c>
      <c r="L204" s="52" t="s">
        <v>67</v>
      </c>
      <c r="M204" s="15"/>
    </row>
    <row r="205" spans="2:13" ht="3.75" customHeight="1">
      <c r="B205" s="26"/>
      <c r="C205" s="19"/>
      <c r="E205" s="17"/>
      <c r="F205" s="17"/>
      <c r="G205" s="17"/>
      <c r="H205" s="18"/>
      <c r="I205" s="18"/>
      <c r="J205" s="22"/>
      <c r="K205" s="22"/>
      <c r="L205" s="28"/>
      <c r="M205" s="10"/>
    </row>
    <row r="206" spans="2:13" ht="11.25" customHeight="1">
      <c r="B206" s="29"/>
      <c r="C206" s="19"/>
      <c r="D206" s="7"/>
      <c r="E206" s="2" t="s">
        <v>186</v>
      </c>
      <c r="H206" s="3">
        <f>H198+H199+H200+H201+H204</f>
        <v>20332.183999999997</v>
      </c>
      <c r="I206" s="33">
        <f>H206/H208</f>
        <v>0.78305715657003727</v>
      </c>
      <c r="J206" s="20"/>
      <c r="K206" s="20"/>
      <c r="L206" s="7"/>
      <c r="M206" s="15"/>
    </row>
    <row r="207" spans="2:13" ht="11.25" customHeight="1" thickBot="1">
      <c r="B207" s="29"/>
      <c r="C207" s="19"/>
      <c r="D207" s="7"/>
      <c r="E207" s="2" t="s">
        <v>187</v>
      </c>
      <c r="H207" s="3">
        <f>H197+H202+H203</f>
        <v>5632.95</v>
      </c>
      <c r="I207" s="33">
        <f>H207/H208</f>
        <v>0.21694284342996267</v>
      </c>
      <c r="J207" s="20"/>
      <c r="K207" s="20"/>
      <c r="L207" s="7"/>
      <c r="M207" s="15"/>
    </row>
    <row r="208" spans="2:13" ht="15" customHeight="1" thickTop="1">
      <c r="B208" s="29"/>
      <c r="C208" s="19"/>
      <c r="D208" s="7"/>
      <c r="E208" s="42" t="s">
        <v>188</v>
      </c>
      <c r="F208" s="42"/>
      <c r="G208" s="42"/>
      <c r="H208" s="43">
        <f>H206+H207</f>
        <v>25965.133999999998</v>
      </c>
      <c r="I208" s="44"/>
      <c r="J208" s="45"/>
      <c r="K208" s="45"/>
      <c r="L208" s="42"/>
      <c r="M208" s="15"/>
    </row>
    <row r="209" spans="2:13" ht="3.75" customHeight="1">
      <c r="B209" s="29"/>
      <c r="C209" s="19"/>
      <c r="D209" s="7"/>
      <c r="E209" s="7"/>
      <c r="F209" s="7"/>
      <c r="G209" s="7"/>
      <c r="H209" s="14"/>
      <c r="I209" s="14"/>
      <c r="J209" s="20"/>
      <c r="K209" s="20"/>
      <c r="L209" s="7"/>
      <c r="M209" s="15"/>
    </row>
    <row r="210" spans="2:13" ht="11.25" customHeight="1">
      <c r="B210" s="29"/>
      <c r="C210" s="5">
        <v>2018</v>
      </c>
      <c r="D210" s="7"/>
      <c r="E210" s="51" t="s">
        <v>148</v>
      </c>
      <c r="F210" s="51" t="s">
        <v>294</v>
      </c>
      <c r="G210" s="53" t="s">
        <v>356</v>
      </c>
      <c r="H210" s="3">
        <v>27171.179</v>
      </c>
      <c r="J210" s="23">
        <v>43185</v>
      </c>
      <c r="K210" s="23">
        <v>43340</v>
      </c>
      <c r="L210" s="52" t="s">
        <v>67</v>
      </c>
      <c r="M210" s="15"/>
    </row>
    <row r="211" spans="2:13" ht="11.25" customHeight="1">
      <c r="B211" s="29"/>
      <c r="C211" s="19"/>
      <c r="D211" s="7"/>
      <c r="E211" s="51" t="s">
        <v>295</v>
      </c>
      <c r="F211" s="51" t="s">
        <v>296</v>
      </c>
      <c r="G211" s="51" t="s">
        <v>39</v>
      </c>
      <c r="H211" s="3">
        <v>1479.5640000000001</v>
      </c>
      <c r="J211" s="23">
        <v>43216</v>
      </c>
      <c r="K211" s="23">
        <v>43312</v>
      </c>
      <c r="L211" s="52" t="s">
        <v>67</v>
      </c>
      <c r="M211" s="15"/>
    </row>
    <row r="212" spans="2:13" ht="11.25" customHeight="1">
      <c r="B212" s="29"/>
      <c r="C212" s="19"/>
      <c r="D212" s="7"/>
      <c r="E212" s="51" t="s">
        <v>297</v>
      </c>
      <c r="F212" s="51" t="s">
        <v>298</v>
      </c>
      <c r="G212" s="51" t="s">
        <v>39</v>
      </c>
      <c r="H212" s="3">
        <v>3429.1909999999998</v>
      </c>
      <c r="J212" s="23">
        <v>43216</v>
      </c>
      <c r="K212" s="23">
        <v>43307</v>
      </c>
      <c r="L212" s="52" t="s">
        <v>67</v>
      </c>
      <c r="M212" s="15"/>
    </row>
    <row r="213" spans="2:13" ht="11.25" customHeight="1">
      <c r="B213" s="29"/>
      <c r="C213" s="19"/>
      <c r="D213" s="7"/>
      <c r="E213" s="51" t="s">
        <v>299</v>
      </c>
      <c r="F213" s="51" t="s">
        <v>300</v>
      </c>
      <c r="G213" s="51" t="s">
        <v>39</v>
      </c>
      <c r="H213" s="3">
        <v>8378.68</v>
      </c>
      <c r="J213" s="23">
        <v>43219</v>
      </c>
      <c r="K213" s="23">
        <v>43334</v>
      </c>
      <c r="L213" s="52" t="s">
        <v>67</v>
      </c>
      <c r="M213" s="15"/>
    </row>
    <row r="214" spans="2:13" ht="11.25" customHeight="1">
      <c r="B214" s="29"/>
      <c r="C214" s="19"/>
      <c r="D214" s="7"/>
      <c r="E214" s="51" t="s">
        <v>201</v>
      </c>
      <c r="F214" s="51" t="s">
        <v>301</v>
      </c>
      <c r="G214" s="51" t="s">
        <v>39</v>
      </c>
      <c r="H214" s="3">
        <v>1187.9000000000001</v>
      </c>
      <c r="J214" s="23">
        <v>43222</v>
      </c>
      <c r="K214" s="23">
        <v>43350</v>
      </c>
      <c r="L214" s="52" t="s">
        <v>67</v>
      </c>
      <c r="M214" s="15"/>
    </row>
    <row r="215" spans="2:13" ht="11.25" customHeight="1">
      <c r="B215" s="29"/>
      <c r="C215" s="19"/>
      <c r="D215" s="7"/>
      <c r="E215" s="51" t="s">
        <v>302</v>
      </c>
      <c r="F215" s="51" t="s">
        <v>303</v>
      </c>
      <c r="G215" s="53" t="s">
        <v>224</v>
      </c>
      <c r="H215" s="3">
        <v>7326.1679999999997</v>
      </c>
      <c r="J215" s="23">
        <v>43227</v>
      </c>
      <c r="K215" s="23">
        <v>43383</v>
      </c>
      <c r="L215" s="52" t="s">
        <v>67</v>
      </c>
      <c r="M215" s="15"/>
    </row>
    <row r="216" spans="2:13" ht="11.25" customHeight="1">
      <c r="B216" s="29"/>
      <c r="C216" s="19"/>
      <c r="D216" s="7"/>
      <c r="E216" s="51" t="s">
        <v>305</v>
      </c>
      <c r="F216" s="51" t="s">
        <v>306</v>
      </c>
      <c r="G216" s="51" t="s">
        <v>40</v>
      </c>
      <c r="H216" s="3">
        <v>4380.3950000000004</v>
      </c>
      <c r="J216" s="23">
        <v>43276</v>
      </c>
      <c r="K216" s="23">
        <v>43363</v>
      </c>
      <c r="L216" s="52" t="s">
        <v>67</v>
      </c>
      <c r="M216" s="15"/>
    </row>
    <row r="217" spans="2:13" ht="11.25" customHeight="1">
      <c r="B217" s="29"/>
      <c r="C217" s="19"/>
      <c r="D217" s="7"/>
      <c r="E217" s="51" t="s">
        <v>148</v>
      </c>
      <c r="F217" s="51" t="s">
        <v>307</v>
      </c>
      <c r="G217" s="53" t="s">
        <v>224</v>
      </c>
      <c r="H217" s="3">
        <v>11400</v>
      </c>
      <c r="J217" s="23">
        <v>43312</v>
      </c>
      <c r="K217" s="23">
        <v>43441</v>
      </c>
      <c r="L217" s="52" t="s">
        <v>67</v>
      </c>
      <c r="M217" s="15"/>
    </row>
    <row r="218" spans="2:13" ht="11.25" customHeight="1">
      <c r="B218" s="29"/>
      <c r="C218" s="19"/>
      <c r="D218" s="7"/>
      <c r="E218" s="53" t="s">
        <v>308</v>
      </c>
      <c r="F218" s="51" t="s">
        <v>304</v>
      </c>
      <c r="G218" s="51" t="s">
        <v>39</v>
      </c>
      <c r="H218" s="3">
        <v>5200</v>
      </c>
      <c r="I218" s="59"/>
      <c r="J218" s="23">
        <v>43349</v>
      </c>
      <c r="K218" s="23">
        <v>43434</v>
      </c>
      <c r="L218" s="52" t="s">
        <v>67</v>
      </c>
      <c r="M218" s="15"/>
    </row>
    <row r="219" spans="2:13" ht="11.25" customHeight="1">
      <c r="B219" s="29"/>
      <c r="C219" s="19"/>
      <c r="D219" s="7"/>
      <c r="E219" s="51" t="s">
        <v>285</v>
      </c>
      <c r="F219" s="51" t="s">
        <v>218</v>
      </c>
      <c r="G219" s="51" t="s">
        <v>39</v>
      </c>
      <c r="H219" s="3">
        <v>3938.9349999999999</v>
      </c>
      <c r="J219" s="23">
        <v>43360</v>
      </c>
      <c r="K219" s="23">
        <v>43830</v>
      </c>
      <c r="L219" s="52" t="s">
        <v>67</v>
      </c>
      <c r="M219" s="15"/>
    </row>
    <row r="220" spans="2:13" ht="11.25" customHeight="1">
      <c r="B220" s="29"/>
      <c r="C220" s="19"/>
      <c r="D220" s="7"/>
      <c r="E220" s="51" t="s">
        <v>312</v>
      </c>
      <c r="F220" s="51" t="s">
        <v>313</v>
      </c>
      <c r="G220" s="51" t="s">
        <v>314</v>
      </c>
      <c r="H220" s="3">
        <v>2200</v>
      </c>
      <c r="J220" s="23">
        <v>43391</v>
      </c>
      <c r="K220" s="23">
        <v>43601</v>
      </c>
      <c r="L220" s="52" t="s">
        <v>67</v>
      </c>
      <c r="M220" s="15"/>
    </row>
    <row r="221" spans="2:13" ht="11.25" customHeight="1">
      <c r="B221" s="29"/>
      <c r="C221" s="19"/>
      <c r="D221" s="7"/>
      <c r="E221" s="51" t="s">
        <v>310</v>
      </c>
      <c r="F221" s="51" t="s">
        <v>311</v>
      </c>
      <c r="G221" s="51" t="s">
        <v>39</v>
      </c>
      <c r="H221" s="3">
        <v>199.94499999999999</v>
      </c>
      <c r="J221" s="23">
        <v>43411</v>
      </c>
      <c r="K221" s="23">
        <v>43553</v>
      </c>
      <c r="L221" s="52" t="s">
        <v>67</v>
      </c>
      <c r="M221" s="15"/>
    </row>
    <row r="222" spans="2:13" ht="3.75" customHeight="1">
      <c r="B222" s="26"/>
      <c r="C222" s="19"/>
      <c r="E222" s="17"/>
      <c r="F222" s="17"/>
      <c r="G222" s="17"/>
      <c r="H222" s="18"/>
      <c r="I222" s="18"/>
      <c r="J222" s="22"/>
      <c r="K222" s="22"/>
      <c r="L222" s="28"/>
      <c r="M222" s="10"/>
    </row>
    <row r="223" spans="2:13" ht="11.25" customHeight="1">
      <c r="B223" s="29"/>
      <c r="C223" s="19"/>
      <c r="D223" s="7"/>
      <c r="E223" s="2" t="s">
        <v>186</v>
      </c>
      <c r="H223" s="3">
        <f>H210+H211+H212+H213+H214+H218+H219+H221</f>
        <v>50985.394</v>
      </c>
      <c r="I223" s="33">
        <f>H223/H225</f>
        <v>0.66829317276524969</v>
      </c>
      <c r="J223" s="20"/>
      <c r="K223" s="20"/>
      <c r="L223" s="7"/>
      <c r="M223" s="15"/>
    </row>
    <row r="224" spans="2:13" ht="11.25" customHeight="1" thickBot="1">
      <c r="B224" s="29"/>
      <c r="C224" s="19"/>
      <c r="D224" s="7"/>
      <c r="E224" s="2" t="s">
        <v>187</v>
      </c>
      <c r="H224" s="3">
        <f>H215+H216+H217+H220</f>
        <v>25306.563000000002</v>
      </c>
      <c r="I224" s="33">
        <f>H224/H225</f>
        <v>0.33170682723475037</v>
      </c>
      <c r="J224" s="20"/>
      <c r="K224" s="20"/>
      <c r="L224" s="7"/>
      <c r="M224" s="15"/>
    </row>
    <row r="225" spans="2:13" ht="15" customHeight="1" thickTop="1">
      <c r="B225" s="29"/>
      <c r="C225" s="19"/>
      <c r="D225" s="7"/>
      <c r="E225" s="42" t="s">
        <v>188</v>
      </c>
      <c r="F225" s="42"/>
      <c r="G225" s="42"/>
      <c r="H225" s="43">
        <f>H223+H224</f>
        <v>76291.956999999995</v>
      </c>
      <c r="I225" s="44"/>
      <c r="J225" s="45"/>
      <c r="K225" s="45"/>
      <c r="L225" s="42"/>
      <c r="M225" s="15"/>
    </row>
    <row r="226" spans="2:13" ht="3.75" customHeight="1">
      <c r="B226" s="29"/>
      <c r="C226" s="19"/>
      <c r="D226" s="7"/>
      <c r="E226" s="7"/>
      <c r="F226" s="7"/>
      <c r="G226" s="7"/>
      <c r="H226" s="14"/>
      <c r="I226" s="14"/>
      <c r="J226" s="20"/>
      <c r="K226" s="20"/>
      <c r="L226" s="7"/>
      <c r="M226" s="15"/>
    </row>
    <row r="227" spans="2:13" ht="11.25" customHeight="1">
      <c r="B227" s="29"/>
      <c r="C227" s="5">
        <v>2019</v>
      </c>
      <c r="D227" s="7"/>
      <c r="E227" s="51" t="s">
        <v>225</v>
      </c>
      <c r="F227" s="51" t="s">
        <v>315</v>
      </c>
      <c r="G227" s="51" t="s">
        <v>39</v>
      </c>
      <c r="H227" s="3">
        <v>594.923</v>
      </c>
      <c r="J227" s="23">
        <v>43467</v>
      </c>
      <c r="K227" s="23">
        <v>43602</v>
      </c>
      <c r="L227" s="52" t="s">
        <v>67</v>
      </c>
      <c r="M227" s="15"/>
    </row>
    <row r="228" spans="2:13" ht="11.25" customHeight="1">
      <c r="B228" s="29"/>
      <c r="C228" s="19"/>
      <c r="D228" s="7"/>
      <c r="E228" s="51" t="s">
        <v>316</v>
      </c>
      <c r="F228" s="51" t="s">
        <v>317</v>
      </c>
      <c r="G228" s="55" t="s">
        <v>321</v>
      </c>
      <c r="H228" s="3">
        <v>251.1</v>
      </c>
      <c r="J228" s="23">
        <v>43490</v>
      </c>
      <c r="K228" s="23">
        <v>43553</v>
      </c>
      <c r="L228" s="52" t="s">
        <v>67</v>
      </c>
      <c r="M228" s="15"/>
    </row>
    <row r="229" spans="2:13" ht="11.25" customHeight="1">
      <c r="B229" s="29"/>
      <c r="C229" s="19"/>
      <c r="D229" s="7"/>
      <c r="E229" s="51" t="s">
        <v>265</v>
      </c>
      <c r="F229" s="51" t="s">
        <v>318</v>
      </c>
      <c r="G229" s="51" t="s">
        <v>39</v>
      </c>
      <c r="H229" s="3">
        <v>2333.3989999999999</v>
      </c>
      <c r="J229" s="23">
        <v>43549</v>
      </c>
      <c r="K229" s="23">
        <v>43630</v>
      </c>
      <c r="L229" s="52" t="s">
        <v>67</v>
      </c>
      <c r="M229" s="15"/>
    </row>
    <row r="230" spans="2:13" ht="11.25" customHeight="1">
      <c r="B230" s="29"/>
      <c r="C230" s="19"/>
      <c r="D230" s="7"/>
      <c r="E230" s="51" t="s">
        <v>319</v>
      </c>
      <c r="F230" s="51" t="s">
        <v>320</v>
      </c>
      <c r="G230" s="51" t="s">
        <v>39</v>
      </c>
      <c r="H230" s="3">
        <v>2607.1010000000001</v>
      </c>
      <c r="J230" s="23">
        <v>43591</v>
      </c>
      <c r="K230" s="23">
        <v>43726</v>
      </c>
      <c r="L230" s="52" t="s">
        <v>67</v>
      </c>
      <c r="M230" s="15"/>
    </row>
    <row r="231" spans="2:13" ht="11.25" customHeight="1">
      <c r="B231" s="29"/>
      <c r="C231" s="19"/>
      <c r="D231" s="7"/>
      <c r="E231" s="51" t="s">
        <v>322</v>
      </c>
      <c r="F231" s="51" t="s">
        <v>323</v>
      </c>
      <c r="G231" s="55" t="s">
        <v>324</v>
      </c>
      <c r="H231" s="3">
        <v>1096.9780000000001</v>
      </c>
      <c r="J231" s="23">
        <v>43649</v>
      </c>
      <c r="K231" s="23">
        <v>43738</v>
      </c>
      <c r="L231" s="52" t="s">
        <v>67</v>
      </c>
      <c r="M231" s="15"/>
    </row>
    <row r="232" spans="2:13" ht="11.25" customHeight="1">
      <c r="B232" s="29"/>
      <c r="C232" s="19"/>
      <c r="D232" s="7"/>
      <c r="E232" s="51" t="s">
        <v>299</v>
      </c>
      <c r="F232" s="51" t="s">
        <v>325</v>
      </c>
      <c r="G232" s="51" t="s">
        <v>39</v>
      </c>
      <c r="H232" s="3">
        <v>3758.9870000000001</v>
      </c>
      <c r="J232" s="23">
        <v>43661</v>
      </c>
      <c r="K232" s="23">
        <v>43838</v>
      </c>
      <c r="L232" s="52" t="s">
        <v>67</v>
      </c>
      <c r="M232" s="15"/>
    </row>
    <row r="233" spans="2:13" ht="11.25" customHeight="1">
      <c r="B233" s="29"/>
      <c r="C233" s="19"/>
      <c r="D233" s="7"/>
      <c r="E233" s="51" t="s">
        <v>326</v>
      </c>
      <c r="F233" s="51" t="s">
        <v>327</v>
      </c>
      <c r="G233" s="51" t="s">
        <v>39</v>
      </c>
      <c r="H233" s="3">
        <v>105.46599999999999</v>
      </c>
      <c r="J233" s="23">
        <v>43649</v>
      </c>
      <c r="K233" s="23">
        <v>43773</v>
      </c>
      <c r="L233" s="52" t="s">
        <v>67</v>
      </c>
      <c r="M233" s="15"/>
    </row>
    <row r="234" spans="2:13" ht="11.25" customHeight="1">
      <c r="B234" s="29"/>
      <c r="C234" s="19"/>
      <c r="D234" s="7"/>
      <c r="E234" s="51" t="s">
        <v>299</v>
      </c>
      <c r="F234" s="51" t="s">
        <v>164</v>
      </c>
      <c r="G234" s="51" t="s">
        <v>39</v>
      </c>
      <c r="H234" s="3">
        <v>13103.493799</v>
      </c>
      <c r="J234" s="23">
        <v>43765</v>
      </c>
      <c r="K234" s="23">
        <v>43865</v>
      </c>
      <c r="L234" s="52" t="s">
        <v>67</v>
      </c>
      <c r="M234" s="15"/>
    </row>
    <row r="235" spans="2:13" ht="3.75" customHeight="1">
      <c r="B235" s="26"/>
      <c r="C235" s="19"/>
      <c r="E235" s="17"/>
      <c r="F235" s="17"/>
      <c r="G235" s="17"/>
      <c r="H235" s="18"/>
      <c r="I235" s="18"/>
      <c r="J235" s="22"/>
      <c r="K235" s="22"/>
      <c r="L235" s="28"/>
      <c r="M235" s="10"/>
    </row>
    <row r="236" spans="2:13" ht="11.25" customHeight="1">
      <c r="B236" s="29"/>
      <c r="C236" s="19"/>
      <c r="D236" s="7"/>
      <c r="E236" s="2" t="s">
        <v>186</v>
      </c>
      <c r="H236" s="3">
        <f>H227+H229+H230+H232+H233+H234</f>
        <v>22503.369799</v>
      </c>
      <c r="I236" s="33">
        <f>H236/H238</f>
        <v>0.9434802444128142</v>
      </c>
      <c r="J236" s="20"/>
      <c r="K236" s="20"/>
      <c r="L236" s="7"/>
      <c r="M236" s="15"/>
    </row>
    <row r="237" spans="2:13" ht="11.25" customHeight="1" thickBot="1">
      <c r="B237" s="29"/>
      <c r="C237" s="19"/>
      <c r="D237" s="7"/>
      <c r="E237" s="2" t="s">
        <v>187</v>
      </c>
      <c r="H237" s="3">
        <f>H228+H231</f>
        <v>1348.078</v>
      </c>
      <c r="I237" s="33">
        <f>H237/H238</f>
        <v>5.6519755587185763E-2</v>
      </c>
      <c r="J237" s="20"/>
      <c r="K237" s="20"/>
      <c r="L237" s="7"/>
      <c r="M237" s="15"/>
    </row>
    <row r="238" spans="2:13" ht="15" customHeight="1" thickTop="1">
      <c r="B238" s="29"/>
      <c r="C238" s="19"/>
      <c r="D238" s="7"/>
      <c r="E238" s="42" t="s">
        <v>188</v>
      </c>
      <c r="F238" s="42"/>
      <c r="G238" s="42"/>
      <c r="H238" s="43">
        <f>H236+H237</f>
        <v>23851.447799000001</v>
      </c>
      <c r="I238" s="44"/>
      <c r="J238" s="45"/>
      <c r="K238" s="45"/>
      <c r="L238" s="42"/>
      <c r="M238" s="15"/>
    </row>
    <row r="239" spans="2:13" ht="3.75" customHeight="1">
      <c r="B239" s="29"/>
      <c r="C239" s="19"/>
      <c r="D239" s="7"/>
      <c r="E239" s="7"/>
      <c r="F239" s="7"/>
      <c r="G239" s="7"/>
      <c r="H239" s="14"/>
      <c r="I239" s="14"/>
      <c r="J239" s="20"/>
      <c r="K239" s="20"/>
      <c r="L239" s="7"/>
      <c r="M239" s="15"/>
    </row>
    <row r="240" spans="2:13" ht="11.25" customHeight="1">
      <c r="B240" s="29"/>
      <c r="C240" s="5">
        <v>2020</v>
      </c>
      <c r="D240" s="7"/>
      <c r="E240" s="51" t="s">
        <v>334</v>
      </c>
      <c r="F240" s="51" t="s">
        <v>335</v>
      </c>
      <c r="G240" s="55" t="s">
        <v>39</v>
      </c>
      <c r="H240" s="3">
        <v>7498.9204300000001</v>
      </c>
      <c r="J240" s="23">
        <v>43871</v>
      </c>
      <c r="K240" s="23">
        <v>44194</v>
      </c>
      <c r="L240" s="52" t="s">
        <v>67</v>
      </c>
      <c r="M240" s="15"/>
    </row>
    <row r="241" spans="2:13" ht="11.25" customHeight="1">
      <c r="B241" s="29"/>
      <c r="C241" s="19"/>
      <c r="D241" s="7"/>
      <c r="E241" s="51" t="s">
        <v>329</v>
      </c>
      <c r="F241" s="51" t="s">
        <v>328</v>
      </c>
      <c r="G241" s="53" t="s">
        <v>224</v>
      </c>
      <c r="H241" s="3">
        <v>842.87450699999999</v>
      </c>
      <c r="J241" s="23">
        <v>44046</v>
      </c>
      <c r="K241" s="23">
        <v>44141</v>
      </c>
      <c r="L241" s="52" t="s">
        <v>67</v>
      </c>
      <c r="M241" s="15"/>
    </row>
    <row r="242" spans="2:13" ht="11.25" customHeight="1">
      <c r="B242" s="29"/>
      <c r="C242" s="19"/>
      <c r="D242" s="7"/>
      <c r="E242" s="51" t="s">
        <v>331</v>
      </c>
      <c r="F242" s="51" t="s">
        <v>330</v>
      </c>
      <c r="G242" s="53" t="s">
        <v>332</v>
      </c>
      <c r="H242" s="3">
        <v>2498.7160550000003</v>
      </c>
      <c r="J242" s="23">
        <v>44123</v>
      </c>
      <c r="K242" s="23">
        <v>44207</v>
      </c>
      <c r="L242" s="52" t="s">
        <v>67</v>
      </c>
      <c r="M242" s="15"/>
    </row>
    <row r="243" spans="2:13" ht="11.25" customHeight="1">
      <c r="B243" s="29"/>
      <c r="C243" s="19"/>
      <c r="D243" s="7"/>
      <c r="E243" s="51" t="s">
        <v>310</v>
      </c>
      <c r="F243" s="51" t="s">
        <v>333</v>
      </c>
      <c r="G243" s="55" t="s">
        <v>39</v>
      </c>
      <c r="H243" s="3">
        <v>2285.751722</v>
      </c>
      <c r="J243" s="23">
        <v>44172</v>
      </c>
      <c r="K243" s="23">
        <v>44274</v>
      </c>
      <c r="L243" s="52" t="s">
        <v>67</v>
      </c>
      <c r="M243" s="15"/>
    </row>
    <row r="244" spans="2:13" ht="3.75" customHeight="1">
      <c r="B244" s="26"/>
      <c r="C244" s="19"/>
      <c r="E244" s="17"/>
      <c r="F244" s="17"/>
      <c r="G244" s="17"/>
      <c r="H244" s="18"/>
      <c r="I244" s="18"/>
      <c r="J244" s="22"/>
      <c r="K244" s="22"/>
      <c r="L244" s="28"/>
      <c r="M244" s="10"/>
    </row>
    <row r="245" spans="2:13" ht="11.25" customHeight="1">
      <c r="B245" s="29"/>
      <c r="C245" s="19"/>
      <c r="D245" s="7"/>
      <c r="E245" s="2" t="s">
        <v>186</v>
      </c>
      <c r="H245" s="3">
        <f>H240+H243</f>
        <v>9784.6721519999992</v>
      </c>
      <c r="I245" s="33">
        <f>H245/H247</f>
        <v>0.7454271154853559</v>
      </c>
      <c r="J245" s="20"/>
      <c r="K245" s="20"/>
      <c r="L245" s="7"/>
      <c r="M245" s="15"/>
    </row>
    <row r="246" spans="2:13" ht="11.25" customHeight="1" thickBot="1">
      <c r="B246" s="29"/>
      <c r="C246" s="19"/>
      <c r="D246" s="7"/>
      <c r="E246" s="2" t="s">
        <v>187</v>
      </c>
      <c r="H246" s="3">
        <f>H241+H242</f>
        <v>3341.5905620000003</v>
      </c>
      <c r="I246" s="33">
        <f>H246/H247</f>
        <v>0.25457288451464405</v>
      </c>
      <c r="J246" s="20"/>
      <c r="K246" s="20"/>
      <c r="L246" s="7"/>
      <c r="M246" s="15"/>
    </row>
    <row r="247" spans="2:13" ht="15" customHeight="1" thickTop="1">
      <c r="B247" s="29"/>
      <c r="C247" s="19"/>
      <c r="D247" s="7"/>
      <c r="E247" s="42" t="s">
        <v>188</v>
      </c>
      <c r="F247" s="42"/>
      <c r="G247" s="42"/>
      <c r="H247" s="43">
        <f>H245+H246</f>
        <v>13126.262714</v>
      </c>
      <c r="I247" s="44"/>
      <c r="J247" s="45"/>
      <c r="K247" s="45"/>
      <c r="L247" s="42"/>
      <c r="M247" s="15"/>
    </row>
    <row r="248" spans="2:13" ht="3.75" customHeight="1">
      <c r="B248" s="29"/>
      <c r="C248" s="19"/>
      <c r="D248" s="7"/>
      <c r="E248" s="7"/>
      <c r="F248" s="7"/>
      <c r="G248" s="7"/>
      <c r="H248" s="14"/>
      <c r="I248" s="14"/>
      <c r="J248" s="20"/>
      <c r="K248" s="20"/>
      <c r="L248" s="7"/>
      <c r="M248" s="15"/>
    </row>
    <row r="249" spans="2:13" ht="11.25" customHeight="1">
      <c r="B249" s="29"/>
      <c r="C249" s="5">
        <v>2021</v>
      </c>
      <c r="D249" s="7"/>
      <c r="E249" s="51" t="s">
        <v>148</v>
      </c>
      <c r="F249" s="51" t="s">
        <v>336</v>
      </c>
      <c r="G249" s="53" t="s">
        <v>224</v>
      </c>
      <c r="H249" s="3">
        <v>4302.6790000000001</v>
      </c>
      <c r="J249" s="23">
        <v>44200</v>
      </c>
      <c r="K249" s="23">
        <v>44403</v>
      </c>
      <c r="L249" s="52" t="s">
        <v>67</v>
      </c>
      <c r="M249" s="15"/>
    </row>
    <row r="250" spans="2:13" ht="11.25" customHeight="1">
      <c r="B250" s="29"/>
      <c r="C250" s="19"/>
      <c r="D250" s="7"/>
      <c r="E250" s="51" t="s">
        <v>340</v>
      </c>
      <c r="F250" s="51" t="s">
        <v>341</v>
      </c>
      <c r="G250" s="55" t="s">
        <v>39</v>
      </c>
      <c r="H250" s="3">
        <v>5602.1</v>
      </c>
      <c r="J250" s="23">
        <v>44301</v>
      </c>
      <c r="K250" s="23">
        <v>44411</v>
      </c>
      <c r="L250" s="52" t="s">
        <v>67</v>
      </c>
      <c r="M250" s="15"/>
    </row>
    <row r="251" spans="2:13" ht="11.25" customHeight="1">
      <c r="B251" s="29"/>
      <c r="C251" s="19"/>
      <c r="D251" s="7"/>
      <c r="E251" s="51" t="s">
        <v>342</v>
      </c>
      <c r="F251" s="51" t="s">
        <v>343</v>
      </c>
      <c r="G251" s="55" t="s">
        <v>344</v>
      </c>
      <c r="H251" s="3">
        <v>54.377139999999997</v>
      </c>
      <c r="J251" s="23">
        <v>44312</v>
      </c>
      <c r="K251" s="23">
        <v>44469</v>
      </c>
      <c r="L251" s="52" t="s">
        <v>67</v>
      </c>
      <c r="M251" s="15"/>
    </row>
    <row r="252" spans="2:13" ht="11.25" customHeight="1">
      <c r="B252" s="29"/>
      <c r="C252" s="19"/>
      <c r="D252" s="7"/>
      <c r="E252" s="51" t="s">
        <v>338</v>
      </c>
      <c r="F252" s="51" t="s">
        <v>337</v>
      </c>
      <c r="G252" s="55" t="s">
        <v>39</v>
      </c>
      <c r="H252" s="3">
        <v>17265.13</v>
      </c>
      <c r="J252" s="23">
        <v>44315</v>
      </c>
      <c r="K252" s="23">
        <v>44501</v>
      </c>
      <c r="L252" s="52" t="s">
        <v>67</v>
      </c>
      <c r="M252" s="15"/>
    </row>
    <row r="253" spans="2:13" ht="11.25" customHeight="1">
      <c r="B253" s="29"/>
      <c r="C253" s="19"/>
      <c r="D253" s="7"/>
      <c r="E253" s="51" t="s">
        <v>357</v>
      </c>
      <c r="F253" s="51" t="s">
        <v>345</v>
      </c>
      <c r="G253" s="55" t="s">
        <v>39</v>
      </c>
      <c r="H253" s="3">
        <v>7866.7642569999998</v>
      </c>
      <c r="J253" s="23">
        <v>44354</v>
      </c>
      <c r="K253" s="23">
        <v>44439</v>
      </c>
      <c r="L253" s="52" t="s">
        <v>67</v>
      </c>
      <c r="M253" s="15"/>
    </row>
    <row r="254" spans="2:13" ht="11.25" customHeight="1">
      <c r="B254" s="29"/>
      <c r="C254" s="19"/>
      <c r="D254" s="7"/>
      <c r="E254" s="51" t="s">
        <v>0</v>
      </c>
      <c r="F254" s="51" t="s">
        <v>346</v>
      </c>
      <c r="G254" s="55" t="s">
        <v>39</v>
      </c>
      <c r="H254" s="3">
        <v>2276.0210000000002</v>
      </c>
      <c r="J254" s="23">
        <v>44375</v>
      </c>
      <c r="K254" s="23">
        <v>44460</v>
      </c>
      <c r="L254" s="52" t="s">
        <v>67</v>
      </c>
      <c r="M254" s="15"/>
    </row>
    <row r="255" spans="2:13" ht="11.25" customHeight="1">
      <c r="B255" s="29"/>
      <c r="C255" s="19"/>
      <c r="D255" s="7"/>
      <c r="E255" s="51" t="s">
        <v>347</v>
      </c>
      <c r="F255" s="51" t="s">
        <v>348</v>
      </c>
      <c r="G255" s="55" t="s">
        <v>39</v>
      </c>
      <c r="H255" s="3">
        <v>4583.3440000000001</v>
      </c>
      <c r="J255" s="23">
        <v>44396</v>
      </c>
      <c r="K255" s="23">
        <v>44491</v>
      </c>
      <c r="L255" s="52" t="s">
        <v>67</v>
      </c>
      <c r="M255" s="15"/>
    </row>
    <row r="256" spans="2:13" ht="11.25" customHeight="1">
      <c r="B256" s="29"/>
      <c r="C256" s="19"/>
      <c r="D256" s="7"/>
      <c r="E256" s="51" t="s">
        <v>349</v>
      </c>
      <c r="F256" s="51" t="s">
        <v>350</v>
      </c>
      <c r="G256" s="55" t="s">
        <v>39</v>
      </c>
      <c r="H256" s="3">
        <v>818.48444700000005</v>
      </c>
      <c r="J256" s="23">
        <v>44403</v>
      </c>
      <c r="K256" s="23">
        <v>44488</v>
      </c>
      <c r="L256" s="52" t="s">
        <v>67</v>
      </c>
      <c r="M256" s="15"/>
    </row>
    <row r="257" spans="2:13" ht="11.25" customHeight="1">
      <c r="B257" s="29"/>
      <c r="C257" s="19"/>
      <c r="D257" s="7"/>
      <c r="E257" s="51" t="s">
        <v>351</v>
      </c>
      <c r="F257" s="51" t="s">
        <v>352</v>
      </c>
      <c r="G257" s="55" t="s">
        <v>39</v>
      </c>
      <c r="H257" s="3">
        <v>4016.391631</v>
      </c>
      <c r="J257" s="23">
        <v>44403</v>
      </c>
      <c r="K257" s="23">
        <v>44546</v>
      </c>
      <c r="L257" s="52" t="s">
        <v>67</v>
      </c>
      <c r="M257" s="15"/>
    </row>
    <row r="258" spans="2:13" ht="11.25" customHeight="1">
      <c r="B258" s="29"/>
      <c r="C258" s="19"/>
      <c r="D258" s="7"/>
      <c r="E258" s="51" t="s">
        <v>377</v>
      </c>
      <c r="F258" s="51" t="s">
        <v>378</v>
      </c>
      <c r="G258" s="55" t="s">
        <v>39</v>
      </c>
      <c r="H258" s="3">
        <v>15089.8</v>
      </c>
      <c r="J258" s="23">
        <v>44412</v>
      </c>
      <c r="K258" s="23">
        <v>44680</v>
      </c>
      <c r="L258" s="52" t="s">
        <v>67</v>
      </c>
      <c r="M258" s="15"/>
    </row>
    <row r="259" spans="2:13" ht="11.25" customHeight="1">
      <c r="B259" s="29"/>
      <c r="C259" s="19"/>
      <c r="D259" s="7"/>
      <c r="E259" s="51" t="s">
        <v>353</v>
      </c>
      <c r="F259" s="51" t="s">
        <v>354</v>
      </c>
      <c r="G259" s="55" t="s">
        <v>355</v>
      </c>
      <c r="H259" s="3">
        <v>3900</v>
      </c>
      <c r="J259" s="23">
        <v>44446</v>
      </c>
      <c r="K259" s="23">
        <v>44537</v>
      </c>
      <c r="L259" s="52" t="s">
        <v>67</v>
      </c>
      <c r="M259" s="15"/>
    </row>
    <row r="260" spans="2:13" ht="11.25" customHeight="1">
      <c r="B260" s="29"/>
      <c r="C260" s="19"/>
      <c r="D260" s="7"/>
      <c r="E260" s="51" t="s">
        <v>358</v>
      </c>
      <c r="F260" s="51" t="s">
        <v>339</v>
      </c>
      <c r="G260" s="55" t="s">
        <v>39</v>
      </c>
      <c r="H260" s="3">
        <v>3538</v>
      </c>
      <c r="J260" s="23">
        <v>44505</v>
      </c>
      <c r="K260" s="23">
        <v>44620</v>
      </c>
      <c r="L260" s="52" t="s">
        <v>67</v>
      </c>
      <c r="M260" s="15"/>
    </row>
    <row r="261" spans="2:13" ht="11.25" customHeight="1">
      <c r="B261" s="29"/>
      <c r="C261" s="19"/>
      <c r="D261" s="7"/>
      <c r="E261" s="51" t="s">
        <v>363</v>
      </c>
      <c r="F261" s="51" t="s">
        <v>359</v>
      </c>
      <c r="G261" s="53" t="s">
        <v>332</v>
      </c>
      <c r="H261" s="3">
        <v>1439</v>
      </c>
      <c r="J261" s="23">
        <v>44508</v>
      </c>
      <c r="K261" s="23">
        <v>44623</v>
      </c>
      <c r="L261" s="52" t="s">
        <v>67</v>
      </c>
      <c r="M261" s="15"/>
    </row>
    <row r="262" spans="2:13" ht="11.25" customHeight="1">
      <c r="B262" s="29"/>
      <c r="C262" s="19"/>
      <c r="D262" s="7"/>
      <c r="E262" s="51" t="s">
        <v>360</v>
      </c>
      <c r="F262" s="51" t="s">
        <v>361</v>
      </c>
      <c r="G262" s="55" t="s">
        <v>39</v>
      </c>
      <c r="H262" s="3">
        <v>10281.115</v>
      </c>
      <c r="J262" s="23">
        <v>44515</v>
      </c>
      <c r="K262" s="23">
        <v>44557</v>
      </c>
      <c r="L262" s="52" t="s">
        <v>67</v>
      </c>
      <c r="M262" s="15"/>
    </row>
    <row r="263" spans="2:13" ht="11.25" customHeight="1">
      <c r="B263" s="29"/>
      <c r="C263" s="19"/>
      <c r="D263" s="7"/>
      <c r="E263" s="51" t="s">
        <v>364</v>
      </c>
      <c r="F263" s="51" t="s">
        <v>362</v>
      </c>
      <c r="G263" s="53" t="s">
        <v>332</v>
      </c>
      <c r="H263" s="3">
        <v>15156.0561</v>
      </c>
      <c r="J263" s="23">
        <v>44515</v>
      </c>
      <c r="K263" s="23">
        <v>44645</v>
      </c>
      <c r="L263" s="52" t="s">
        <v>67</v>
      </c>
      <c r="M263" s="15"/>
    </row>
    <row r="264" spans="2:13" ht="11.25" customHeight="1">
      <c r="B264" s="29"/>
      <c r="C264" s="19"/>
      <c r="D264" s="7"/>
      <c r="E264" s="51" t="s">
        <v>365</v>
      </c>
      <c r="F264" s="51" t="s">
        <v>366</v>
      </c>
      <c r="G264" s="53" t="s">
        <v>224</v>
      </c>
      <c r="H264" s="3">
        <v>3201</v>
      </c>
      <c r="J264" s="23">
        <v>44550</v>
      </c>
      <c r="K264" s="23">
        <v>44840</v>
      </c>
      <c r="L264" s="52" t="s">
        <v>67</v>
      </c>
      <c r="M264" s="15"/>
    </row>
    <row r="265" spans="2:13" ht="3.75" customHeight="1">
      <c r="B265" s="26"/>
      <c r="C265" s="19"/>
      <c r="E265" s="17"/>
      <c r="F265" s="17"/>
      <c r="G265" s="17"/>
      <c r="H265" s="18"/>
      <c r="I265" s="18"/>
      <c r="J265" s="22"/>
      <c r="K265" s="22"/>
      <c r="L265" s="28"/>
      <c r="M265" s="10"/>
    </row>
    <row r="266" spans="2:13" ht="11.25" customHeight="1">
      <c r="B266" s="29"/>
      <c r="C266" s="19"/>
      <c r="D266" s="7"/>
      <c r="E266" s="2" t="s">
        <v>186</v>
      </c>
      <c r="H266" s="3">
        <f>H252+H250+H253+H260+H254+H255+H256+H257+H258+H262</f>
        <v>71337.150334999998</v>
      </c>
      <c r="I266" s="33">
        <f>H266/H268</f>
        <v>0.71774788079635976</v>
      </c>
      <c r="J266" s="20"/>
      <c r="K266" s="20"/>
      <c r="L266" s="7"/>
      <c r="M266" s="15"/>
    </row>
    <row r="267" spans="2:13" ht="11.25" customHeight="1" thickBot="1">
      <c r="B267" s="29"/>
      <c r="C267" s="19"/>
      <c r="D267" s="7"/>
      <c r="E267" s="2" t="s">
        <v>187</v>
      </c>
      <c r="H267" s="3">
        <f>H249+H251+H259+H261+H263+H264</f>
        <v>28053.112240000002</v>
      </c>
      <c r="I267" s="33">
        <f>H267/H268</f>
        <v>0.28225211920364024</v>
      </c>
      <c r="J267" s="20"/>
      <c r="K267" s="20"/>
      <c r="L267" s="7"/>
      <c r="M267" s="15"/>
    </row>
    <row r="268" spans="2:13" ht="15" customHeight="1" thickTop="1">
      <c r="B268" s="29"/>
      <c r="C268" s="19"/>
      <c r="D268" s="7"/>
      <c r="E268" s="42" t="s">
        <v>188</v>
      </c>
      <c r="F268" s="42"/>
      <c r="G268" s="42"/>
      <c r="H268" s="43">
        <f>H266+H267</f>
        <v>99390.262575000001</v>
      </c>
      <c r="I268" s="44"/>
      <c r="J268" s="45"/>
      <c r="K268" s="45"/>
      <c r="L268" s="42"/>
      <c r="M268" s="15"/>
    </row>
    <row r="269" spans="2:13" ht="3.75" customHeight="1">
      <c r="B269" s="29"/>
      <c r="C269" s="19"/>
      <c r="D269" s="7"/>
      <c r="E269" s="7"/>
      <c r="F269" s="7"/>
      <c r="G269" s="7"/>
      <c r="H269" s="14"/>
      <c r="I269" s="14"/>
      <c r="J269" s="20"/>
      <c r="K269" s="20"/>
      <c r="L269" s="7"/>
      <c r="M269" s="15"/>
    </row>
    <row r="270" spans="2:13" ht="11.25" customHeight="1">
      <c r="B270" s="29"/>
      <c r="C270" s="5">
        <v>2022</v>
      </c>
      <c r="D270" s="7"/>
      <c r="E270" s="51" t="s">
        <v>367</v>
      </c>
      <c r="F270" s="51" t="s">
        <v>368</v>
      </c>
      <c r="G270" s="55" t="s">
        <v>39</v>
      </c>
      <c r="H270" s="3">
        <v>3843</v>
      </c>
      <c r="J270" s="23">
        <v>44585</v>
      </c>
      <c r="K270" s="23">
        <v>44700</v>
      </c>
      <c r="L270" s="52" t="s">
        <v>67</v>
      </c>
      <c r="M270" s="15"/>
    </row>
    <row r="271" spans="2:13" ht="11.25" customHeight="1">
      <c r="B271" s="29"/>
      <c r="C271" s="62"/>
      <c r="D271" s="7"/>
      <c r="E271" s="51" t="s">
        <v>367</v>
      </c>
      <c r="F271" s="51" t="s">
        <v>369</v>
      </c>
      <c r="G271" s="55" t="s">
        <v>39</v>
      </c>
      <c r="H271" s="3">
        <v>5387</v>
      </c>
      <c r="J271" s="23">
        <v>44608</v>
      </c>
      <c r="K271" s="23">
        <v>44735</v>
      </c>
      <c r="L271" s="52" t="s">
        <v>67</v>
      </c>
      <c r="M271" s="15"/>
    </row>
    <row r="272" spans="2:13" ht="11.25" customHeight="1">
      <c r="B272" s="29"/>
      <c r="C272" s="19"/>
      <c r="D272" s="7"/>
      <c r="E272" s="51" t="s">
        <v>372</v>
      </c>
      <c r="F272" s="51" t="s">
        <v>373</v>
      </c>
      <c r="G272" s="55" t="s">
        <v>39</v>
      </c>
      <c r="H272" s="3">
        <v>11146.05</v>
      </c>
      <c r="J272" s="23">
        <v>44620</v>
      </c>
      <c r="K272" s="23">
        <v>44762</v>
      </c>
      <c r="L272" s="52" t="s">
        <v>67</v>
      </c>
      <c r="M272" s="15"/>
    </row>
    <row r="273" spans="2:13" ht="11.25" customHeight="1">
      <c r="B273" s="29"/>
      <c r="C273" s="19"/>
      <c r="D273" s="7"/>
      <c r="E273" s="51" t="s">
        <v>374</v>
      </c>
      <c r="F273" s="51" t="s">
        <v>375</v>
      </c>
      <c r="G273" s="55" t="s">
        <v>39</v>
      </c>
      <c r="H273" s="3">
        <v>291</v>
      </c>
      <c r="J273" s="23">
        <v>44622</v>
      </c>
      <c r="K273" s="57">
        <v>44795</v>
      </c>
      <c r="L273" s="52" t="s">
        <v>67</v>
      </c>
      <c r="M273" s="15"/>
    </row>
    <row r="274" spans="2:13" ht="11.25" customHeight="1">
      <c r="B274" s="29"/>
      <c r="C274" s="19"/>
      <c r="D274" s="7"/>
      <c r="E274" s="51" t="s">
        <v>367</v>
      </c>
      <c r="F274" s="51" t="s">
        <v>167</v>
      </c>
      <c r="G274" s="55" t="s">
        <v>39</v>
      </c>
      <c r="H274" s="3">
        <v>12800</v>
      </c>
      <c r="J274" s="23">
        <v>44670</v>
      </c>
      <c r="K274" s="23">
        <v>44782</v>
      </c>
      <c r="L274" s="52" t="s">
        <v>67</v>
      </c>
      <c r="M274" s="15"/>
    </row>
    <row r="275" spans="2:13" ht="11.25" customHeight="1">
      <c r="B275" s="29"/>
      <c r="C275" s="19"/>
      <c r="D275" s="7"/>
      <c r="E275" s="51" t="s">
        <v>367</v>
      </c>
      <c r="F275" s="51" t="s">
        <v>376</v>
      </c>
      <c r="G275" s="55" t="s">
        <v>39</v>
      </c>
      <c r="H275" s="3">
        <v>7605.4790000000003</v>
      </c>
      <c r="J275" s="23">
        <v>44676</v>
      </c>
      <c r="K275" s="23">
        <v>44762</v>
      </c>
      <c r="L275" s="52" t="s">
        <v>67</v>
      </c>
      <c r="M275" s="15"/>
    </row>
    <row r="276" spans="2:13" ht="11.25" customHeight="1">
      <c r="B276" s="29"/>
      <c r="C276" s="19"/>
      <c r="D276" s="7"/>
      <c r="E276" s="51" t="s">
        <v>379</v>
      </c>
      <c r="F276" s="51" t="s">
        <v>380</v>
      </c>
      <c r="G276" s="55" t="s">
        <v>39</v>
      </c>
      <c r="H276" s="3">
        <v>909.99400000000003</v>
      </c>
      <c r="J276" s="23">
        <v>44712</v>
      </c>
      <c r="K276" s="23">
        <v>44818</v>
      </c>
      <c r="L276" s="52" t="s">
        <v>67</v>
      </c>
      <c r="M276" s="15"/>
    </row>
    <row r="277" spans="2:13" ht="11.25" customHeight="1">
      <c r="B277" s="29"/>
      <c r="C277" s="19"/>
      <c r="D277" s="7"/>
      <c r="E277" s="51" t="s">
        <v>299</v>
      </c>
      <c r="F277" s="51" t="s">
        <v>65</v>
      </c>
      <c r="G277" s="55" t="s">
        <v>39</v>
      </c>
      <c r="H277" s="3">
        <v>25425</v>
      </c>
      <c r="J277" s="23">
        <v>44725</v>
      </c>
      <c r="K277" s="23">
        <v>44837</v>
      </c>
      <c r="L277" s="52" t="s">
        <v>67</v>
      </c>
      <c r="M277" s="15"/>
    </row>
    <row r="278" spans="2:13" ht="11.25" customHeight="1">
      <c r="B278" s="29"/>
      <c r="C278" s="19"/>
      <c r="D278" s="7"/>
      <c r="E278" s="51" t="s">
        <v>381</v>
      </c>
      <c r="F278" s="51" t="s">
        <v>382</v>
      </c>
      <c r="G278" s="55" t="s">
        <v>39</v>
      </c>
      <c r="H278" s="3">
        <v>1775.789485</v>
      </c>
      <c r="J278" s="23">
        <v>44784</v>
      </c>
      <c r="K278" s="23">
        <v>45016</v>
      </c>
      <c r="L278" s="52" t="s">
        <v>67</v>
      </c>
      <c r="M278" s="15"/>
    </row>
    <row r="279" spans="2:13" ht="11.25" customHeight="1">
      <c r="B279" s="29"/>
      <c r="C279" s="19"/>
      <c r="D279" s="7"/>
      <c r="E279" s="51" t="s">
        <v>384</v>
      </c>
      <c r="F279" s="51" t="s">
        <v>383</v>
      </c>
      <c r="G279" s="53" t="s">
        <v>332</v>
      </c>
      <c r="H279" s="3">
        <v>13854</v>
      </c>
      <c r="J279" s="23">
        <v>44819</v>
      </c>
      <c r="K279" s="23">
        <v>44960</v>
      </c>
      <c r="L279" s="52" t="s">
        <v>67</v>
      </c>
      <c r="M279" s="15"/>
    </row>
    <row r="280" spans="2:13" ht="3.75" customHeight="1">
      <c r="B280" s="26"/>
      <c r="C280" s="19"/>
      <c r="E280" s="17"/>
      <c r="F280" s="17"/>
      <c r="G280" s="17"/>
      <c r="H280" s="18"/>
      <c r="I280" s="18"/>
      <c r="J280" s="22"/>
      <c r="K280" s="22"/>
      <c r="L280" s="28"/>
      <c r="M280" s="10"/>
    </row>
    <row r="281" spans="2:13" ht="11.25" customHeight="1">
      <c r="B281" s="29"/>
      <c r="C281" s="19"/>
      <c r="D281" s="7"/>
      <c r="E281" s="2" t="s">
        <v>186</v>
      </c>
      <c r="H281" s="3">
        <f>H270+H271+H272+H273+H274+H275+H276+H277+H278</f>
        <v>69183.312485000002</v>
      </c>
      <c r="I281" s="33">
        <f>H281/H283</f>
        <v>0.83315934023632321</v>
      </c>
      <c r="J281" s="20"/>
      <c r="K281" s="20"/>
      <c r="L281" s="7"/>
      <c r="M281" s="15"/>
    </row>
    <row r="282" spans="2:13" ht="11.25" customHeight="1" thickBot="1">
      <c r="B282" s="29"/>
      <c r="C282" s="19"/>
      <c r="D282" s="7"/>
      <c r="E282" s="2" t="s">
        <v>187</v>
      </c>
      <c r="H282" s="3">
        <f>H279</f>
        <v>13854</v>
      </c>
      <c r="I282" s="33">
        <f>H282/H283</f>
        <v>0.16684065976367685</v>
      </c>
      <c r="J282" s="20"/>
      <c r="K282" s="20"/>
      <c r="L282" s="7"/>
      <c r="M282" s="15"/>
    </row>
    <row r="283" spans="2:13" ht="15" customHeight="1" thickTop="1">
      <c r="B283" s="29"/>
      <c r="C283" s="19"/>
      <c r="D283" s="7"/>
      <c r="E283" s="42" t="s">
        <v>188</v>
      </c>
      <c r="F283" s="42"/>
      <c r="G283" s="42"/>
      <c r="H283" s="43">
        <f>H281+H282</f>
        <v>83037.312485000002</v>
      </c>
      <c r="I283" s="44"/>
      <c r="J283" s="45"/>
      <c r="K283" s="45"/>
      <c r="L283" s="42"/>
      <c r="M283" s="15"/>
    </row>
    <row r="284" spans="2:13" ht="2.25" customHeight="1">
      <c r="B284" s="29"/>
      <c r="C284" s="19"/>
      <c r="D284" s="7"/>
      <c r="E284" s="7"/>
      <c r="F284" s="7"/>
      <c r="G284" s="7"/>
      <c r="H284" s="14"/>
      <c r="I284" s="14"/>
      <c r="J284" s="20"/>
      <c r="K284" s="20"/>
      <c r="L284" s="7"/>
      <c r="M284" s="15"/>
    </row>
    <row r="285" spans="2:13" ht="11.25" customHeight="1">
      <c r="B285" s="29"/>
      <c r="C285" s="5">
        <v>2023</v>
      </c>
      <c r="D285" s="7"/>
      <c r="E285" s="51" t="s">
        <v>386</v>
      </c>
      <c r="F285" s="51" t="s">
        <v>385</v>
      </c>
      <c r="G285" s="53" t="s">
        <v>332</v>
      </c>
      <c r="H285" s="3">
        <v>784.41499999999996</v>
      </c>
      <c r="J285" s="23">
        <v>44979</v>
      </c>
      <c r="K285" s="23">
        <v>45106</v>
      </c>
      <c r="L285" s="52" t="s">
        <v>67</v>
      </c>
      <c r="M285" s="15"/>
    </row>
    <row r="286" spans="2:13" ht="11.25" customHeight="1">
      <c r="B286" s="29"/>
      <c r="C286" s="19"/>
      <c r="D286" s="7"/>
      <c r="E286" s="51" t="s">
        <v>310</v>
      </c>
      <c r="F286" s="51" t="s">
        <v>387</v>
      </c>
      <c r="G286" s="55" t="s">
        <v>39</v>
      </c>
      <c r="H286" s="3">
        <v>828.93700000000001</v>
      </c>
      <c r="J286" s="23">
        <v>44984</v>
      </c>
      <c r="K286" s="23">
        <v>45077</v>
      </c>
      <c r="L286" s="52" t="s">
        <v>67</v>
      </c>
      <c r="M286" s="15"/>
    </row>
    <row r="287" spans="2:13" ht="11.25" customHeight="1">
      <c r="B287" s="29"/>
      <c r="C287" s="19"/>
      <c r="D287" s="7"/>
      <c r="E287" s="51" t="s">
        <v>234</v>
      </c>
      <c r="F287" s="51" t="s">
        <v>388</v>
      </c>
      <c r="G287" s="55" t="s">
        <v>39</v>
      </c>
      <c r="H287" s="3">
        <v>16011.973</v>
      </c>
      <c r="J287" s="23">
        <v>45019</v>
      </c>
      <c r="K287" s="23">
        <v>45127</v>
      </c>
      <c r="L287" s="52" t="s">
        <v>67</v>
      </c>
      <c r="M287" s="15"/>
    </row>
    <row r="288" spans="2:13" ht="11.25" customHeight="1">
      <c r="B288" s="29"/>
      <c r="C288" s="19"/>
      <c r="D288" s="7"/>
      <c r="E288" s="51" t="s">
        <v>275</v>
      </c>
      <c r="F288" s="51" t="s">
        <v>389</v>
      </c>
      <c r="G288" s="55" t="s">
        <v>39</v>
      </c>
      <c r="H288" s="3">
        <v>1412.2349999999999</v>
      </c>
      <c r="J288" s="23">
        <v>45064</v>
      </c>
      <c r="K288" s="23">
        <v>45156</v>
      </c>
      <c r="L288" s="52" t="s">
        <v>67</v>
      </c>
      <c r="M288" s="15"/>
    </row>
    <row r="289" spans="2:13" ht="11.25" customHeight="1">
      <c r="B289" s="29"/>
      <c r="C289" s="19"/>
      <c r="D289" s="7"/>
      <c r="E289" s="51" t="s">
        <v>390</v>
      </c>
      <c r="F289" s="51" t="s">
        <v>391</v>
      </c>
      <c r="G289" s="55" t="s">
        <v>39</v>
      </c>
      <c r="H289" s="3">
        <v>3967.3896800000002</v>
      </c>
      <c r="J289" s="23">
        <v>45069</v>
      </c>
      <c r="K289" s="23">
        <v>45181</v>
      </c>
      <c r="L289" s="52" t="s">
        <v>67</v>
      </c>
      <c r="M289" s="15"/>
    </row>
    <row r="290" spans="2:13" ht="11.25" customHeight="1">
      <c r="B290" s="29"/>
      <c r="C290" s="19"/>
      <c r="D290" s="7"/>
      <c r="E290" s="51" t="s">
        <v>392</v>
      </c>
      <c r="F290" s="51" t="s">
        <v>393</v>
      </c>
      <c r="G290" s="55" t="s">
        <v>39</v>
      </c>
      <c r="H290" s="3">
        <v>745.81299999999999</v>
      </c>
      <c r="J290" s="23">
        <v>45076</v>
      </c>
      <c r="K290" s="23">
        <v>45274</v>
      </c>
      <c r="L290" s="52" t="s">
        <v>67</v>
      </c>
      <c r="M290" s="15"/>
    </row>
    <row r="291" spans="2:13" ht="11.25" customHeight="1">
      <c r="B291" s="29"/>
      <c r="C291" s="19"/>
      <c r="D291" s="7"/>
      <c r="E291" s="51" t="s">
        <v>395</v>
      </c>
      <c r="F291" s="51" t="s">
        <v>394</v>
      </c>
      <c r="G291" s="55" t="s">
        <v>39</v>
      </c>
      <c r="H291" s="54">
        <v>2347.6312269999999</v>
      </c>
      <c r="J291" s="23">
        <v>45120</v>
      </c>
      <c r="K291" s="23">
        <v>45266</v>
      </c>
      <c r="L291" s="52" t="s">
        <v>67</v>
      </c>
      <c r="M291" s="15"/>
    </row>
    <row r="292" spans="2:13" ht="11.25" customHeight="1">
      <c r="B292" s="29"/>
      <c r="C292" s="19"/>
      <c r="D292" s="7"/>
      <c r="E292" s="51" t="s">
        <v>340</v>
      </c>
      <c r="F292" s="51" t="s">
        <v>396</v>
      </c>
      <c r="G292" s="55" t="s">
        <v>39</v>
      </c>
      <c r="H292" s="54">
        <v>2000</v>
      </c>
      <c r="J292" s="23">
        <v>45163</v>
      </c>
      <c r="K292" s="23">
        <v>45293</v>
      </c>
      <c r="L292" s="52" t="s">
        <v>67</v>
      </c>
      <c r="M292" s="15"/>
    </row>
    <row r="293" spans="2:13" ht="11.25" customHeight="1">
      <c r="B293" s="29"/>
      <c r="C293" s="19"/>
      <c r="D293" s="7"/>
      <c r="E293" s="51" t="s">
        <v>398</v>
      </c>
      <c r="F293" s="51" t="s">
        <v>397</v>
      </c>
      <c r="G293" s="55" t="s">
        <v>399</v>
      </c>
      <c r="H293" s="54">
        <v>1400</v>
      </c>
      <c r="J293" s="23">
        <v>45163</v>
      </c>
      <c r="K293" s="23">
        <v>45258</v>
      </c>
      <c r="L293" s="52" t="s">
        <v>67</v>
      </c>
      <c r="M293" s="15"/>
    </row>
    <row r="294" spans="2:13" ht="11.25" customHeight="1">
      <c r="B294" s="29"/>
      <c r="C294" s="19"/>
      <c r="D294" s="7"/>
      <c r="E294" s="51" t="s">
        <v>400</v>
      </c>
      <c r="F294" s="51" t="s">
        <v>401</v>
      </c>
      <c r="G294" s="55" t="s">
        <v>39</v>
      </c>
      <c r="H294" s="54">
        <v>9300</v>
      </c>
      <c r="J294" s="23">
        <v>45229</v>
      </c>
      <c r="K294" s="23">
        <v>45314</v>
      </c>
      <c r="L294" s="52" t="s">
        <v>67</v>
      </c>
      <c r="M294" s="15"/>
    </row>
    <row r="295" spans="2:13" ht="11.25" customHeight="1">
      <c r="B295" s="29"/>
      <c r="C295" s="19"/>
      <c r="D295" s="7"/>
      <c r="E295" s="51" t="s">
        <v>402</v>
      </c>
      <c r="F295" s="51" t="s">
        <v>403</v>
      </c>
      <c r="G295" s="55" t="s">
        <v>39</v>
      </c>
      <c r="H295" s="54">
        <v>4796.45</v>
      </c>
      <c r="J295" s="23">
        <v>45229</v>
      </c>
      <c r="K295" s="23">
        <v>45352</v>
      </c>
      <c r="L295" s="52" t="s">
        <v>67</v>
      </c>
      <c r="M295" s="15"/>
    </row>
    <row r="296" spans="2:13" ht="3.75" customHeight="1">
      <c r="B296" s="26"/>
      <c r="C296" s="19"/>
      <c r="E296" s="17"/>
      <c r="F296" s="17"/>
      <c r="G296" s="17"/>
      <c r="H296" s="18"/>
      <c r="I296" s="18"/>
      <c r="J296" s="22"/>
      <c r="K296" s="22"/>
      <c r="L296" s="28"/>
      <c r="M296" s="10"/>
    </row>
    <row r="297" spans="2:13" ht="11.25" customHeight="1">
      <c r="B297" s="29"/>
      <c r="C297" s="19"/>
      <c r="D297" s="7"/>
      <c r="E297" s="2" t="s">
        <v>186</v>
      </c>
      <c r="H297" s="3">
        <f>H286+H287+H288+H289+H290+H291+H292+H294+H295</f>
        <v>41410.428906999994</v>
      </c>
      <c r="I297" s="33">
        <f>H297/H299</f>
        <v>0.94989281290558192</v>
      </c>
      <c r="J297" s="20"/>
      <c r="K297" s="20"/>
      <c r="L297" s="7"/>
      <c r="M297" s="15"/>
    </row>
    <row r="298" spans="2:13" ht="11.25" customHeight="1" thickBot="1">
      <c r="B298" s="29"/>
      <c r="C298" s="19"/>
      <c r="D298" s="7"/>
      <c r="E298" s="2" t="s">
        <v>187</v>
      </c>
      <c r="H298" s="3">
        <f>H285+H293</f>
        <v>2184.415</v>
      </c>
      <c r="I298" s="33">
        <f>H298/H299</f>
        <v>5.0107187094418061E-2</v>
      </c>
      <c r="J298" s="20"/>
      <c r="K298" s="20"/>
      <c r="L298" s="7"/>
      <c r="M298" s="15"/>
    </row>
    <row r="299" spans="2:13" ht="15" customHeight="1" thickTop="1">
      <c r="B299" s="29"/>
      <c r="C299" s="19"/>
      <c r="D299" s="7"/>
      <c r="E299" s="42" t="s">
        <v>188</v>
      </c>
      <c r="F299" s="42"/>
      <c r="G299" s="42"/>
      <c r="H299" s="43">
        <f>H297+H298</f>
        <v>43594.843906999995</v>
      </c>
      <c r="I299" s="44"/>
      <c r="J299" s="45"/>
      <c r="K299" s="45"/>
      <c r="L299" s="42"/>
      <c r="M299" s="15"/>
    </row>
    <row r="300" spans="2:13" ht="3.75" customHeight="1">
      <c r="B300" s="29"/>
      <c r="C300" s="19"/>
      <c r="D300" s="7"/>
      <c r="E300" s="7"/>
      <c r="F300" s="7"/>
      <c r="G300" s="7"/>
      <c r="H300" s="14"/>
      <c r="I300" s="14"/>
      <c r="J300" s="20"/>
      <c r="K300" s="20"/>
      <c r="L300" s="7"/>
      <c r="M300" s="15"/>
    </row>
    <row r="301" spans="2:13" ht="11.25" customHeight="1">
      <c r="B301" s="29"/>
      <c r="C301" s="5">
        <v>2024</v>
      </c>
      <c r="D301" s="7"/>
      <c r="E301" s="51" t="s">
        <v>406</v>
      </c>
      <c r="F301" s="51" t="s">
        <v>407</v>
      </c>
      <c r="G301" s="55" t="s">
        <v>224</v>
      </c>
      <c r="H301" s="59">
        <v>9229.8368160000009</v>
      </c>
      <c r="I301" s="59"/>
      <c r="J301" s="57">
        <v>45390</v>
      </c>
      <c r="K301" s="57">
        <v>45471</v>
      </c>
      <c r="L301" s="52" t="s">
        <v>67</v>
      </c>
      <c r="M301" s="15"/>
    </row>
    <row r="302" spans="2:13" ht="11.25" customHeight="1">
      <c r="B302" s="29"/>
      <c r="C302" s="64"/>
      <c r="D302" s="7"/>
      <c r="E302" s="51" t="s">
        <v>406</v>
      </c>
      <c r="F302" s="51" t="s">
        <v>408</v>
      </c>
      <c r="G302" s="55" t="s">
        <v>224</v>
      </c>
      <c r="H302" s="59">
        <v>3692.05</v>
      </c>
      <c r="I302" s="59"/>
      <c r="J302" s="57">
        <v>45967</v>
      </c>
      <c r="K302" s="57"/>
      <c r="L302" s="52" t="s">
        <v>185</v>
      </c>
      <c r="M302" s="15"/>
    </row>
    <row r="303" spans="2:13" ht="3.75" customHeight="1">
      <c r="B303" s="26"/>
      <c r="C303" s="19"/>
      <c r="E303" s="17"/>
      <c r="F303" s="17"/>
      <c r="G303" s="17"/>
      <c r="H303" s="18"/>
      <c r="I303" s="18"/>
      <c r="J303" s="22"/>
      <c r="K303" s="22"/>
      <c r="L303" s="28"/>
      <c r="M303" s="10"/>
    </row>
    <row r="304" spans="2:13" ht="11.25" customHeight="1">
      <c r="B304" s="29"/>
      <c r="C304" s="19"/>
      <c r="D304" s="7"/>
      <c r="E304" s="2" t="s">
        <v>186</v>
      </c>
      <c r="I304" s="33">
        <f>H304/H306</f>
        <v>0</v>
      </c>
      <c r="J304" s="20"/>
      <c r="K304" s="20"/>
      <c r="L304" s="7"/>
      <c r="M304" s="15"/>
    </row>
    <row r="305" spans="2:13" ht="11.25" customHeight="1" thickBot="1">
      <c r="B305" s="29"/>
      <c r="C305" s="19"/>
      <c r="D305" s="7"/>
      <c r="E305" s="2" t="s">
        <v>187</v>
      </c>
      <c r="H305" s="3">
        <f>H301+H302</f>
        <v>12921.886816000002</v>
      </c>
      <c r="I305" s="33">
        <f>H305/H306</f>
        <v>1</v>
      </c>
      <c r="J305" s="20"/>
      <c r="K305" s="20"/>
      <c r="L305" s="7"/>
      <c r="M305" s="15"/>
    </row>
    <row r="306" spans="2:13" ht="15" customHeight="1" thickTop="1">
      <c r="B306" s="29"/>
      <c r="C306" s="19"/>
      <c r="D306" s="7"/>
      <c r="E306" s="42" t="s">
        <v>188</v>
      </c>
      <c r="F306" s="42"/>
      <c r="G306" s="42"/>
      <c r="H306" s="43">
        <f>H304+H305</f>
        <v>12921.886816000002</v>
      </c>
      <c r="I306" s="44"/>
      <c r="J306" s="45"/>
      <c r="K306" s="45"/>
      <c r="L306" s="42"/>
      <c r="M306" s="15"/>
    </row>
    <row r="307" spans="2:13" ht="2.25" customHeight="1">
      <c r="B307" s="29"/>
      <c r="C307" s="19"/>
      <c r="D307" s="7"/>
      <c r="E307" s="7"/>
      <c r="F307" s="7"/>
      <c r="G307" s="7"/>
      <c r="H307" s="14"/>
      <c r="I307" s="14"/>
      <c r="J307" s="20"/>
      <c r="K307" s="20"/>
      <c r="L307" s="7"/>
      <c r="M307" s="15"/>
    </row>
    <row r="308" spans="2:13" ht="15">
      <c r="B308" s="29"/>
      <c r="D308" s="7"/>
      <c r="E308" s="58" t="s">
        <v>405</v>
      </c>
      <c r="F308" s="40"/>
      <c r="G308" s="40"/>
      <c r="H308" s="40"/>
      <c r="I308" s="40"/>
      <c r="J308" s="40"/>
      <c r="K308" s="40"/>
      <c r="L308" s="40"/>
      <c r="M308" s="25"/>
    </row>
    <row r="309" spans="2:13" ht="2.25" customHeight="1">
      <c r="B309" s="29"/>
      <c r="C309" s="19"/>
      <c r="D309" s="7"/>
      <c r="E309" s="7"/>
      <c r="F309" s="7"/>
      <c r="G309" s="7"/>
      <c r="H309" s="16"/>
      <c r="I309" s="16"/>
      <c r="J309" s="24"/>
      <c r="K309" s="20"/>
      <c r="L309" s="7"/>
      <c r="M309" s="15"/>
    </row>
    <row r="310" spans="2:13" ht="11.25" customHeight="1">
      <c r="B310" s="29"/>
      <c r="C310" s="19"/>
      <c r="D310" s="7"/>
      <c r="E310" s="2" t="s">
        <v>186</v>
      </c>
      <c r="H310" s="3">
        <f>SUM(H14,H28,H72, H95,H104,H114,H122,H131,H145,H157,H176,H193,H206,H223,H236,H245,H266,H281,H297,H304)</f>
        <v>504210.34566200001</v>
      </c>
      <c r="I310" s="33">
        <f>H310/H312</f>
        <v>0.69318667274786627</v>
      </c>
      <c r="J310" s="24"/>
      <c r="K310" s="20"/>
      <c r="L310" s="7"/>
      <c r="M310" s="15"/>
    </row>
    <row r="311" spans="2:13" ht="11.25" customHeight="1" thickBot="1">
      <c r="B311" s="29"/>
      <c r="C311" s="19"/>
      <c r="D311" s="7"/>
      <c r="E311" s="2" t="s">
        <v>187</v>
      </c>
      <c r="H311" s="3">
        <f>SUM(H15,H29,H73, H96,H105,H115,H123,H132,H146,H158,H177,H194,H207,H224,H237,H246,H267,H282,H298,H305)</f>
        <v>279686.70768499997</v>
      </c>
      <c r="I311" s="33">
        <f>H311/H312</f>
        <v>0.38451233692442988</v>
      </c>
      <c r="J311" s="24"/>
      <c r="K311" s="20"/>
      <c r="L311" s="7"/>
      <c r="M311" s="15"/>
    </row>
    <row r="312" spans="2:13" ht="15" customHeight="1" thickTop="1">
      <c r="B312" s="31"/>
      <c r="C312" s="5"/>
      <c r="D312" s="41"/>
      <c r="E312" s="42" t="s">
        <v>188</v>
      </c>
      <c r="F312" s="42"/>
      <c r="G312" s="42"/>
      <c r="H312" s="43">
        <f>SUM(H16,H30,H74,H97,H106,H116,H124,H133,H147,H159,H178,H195,H208,H225,H238,H247,H268,H283)</f>
        <v>727380.32262399991</v>
      </c>
      <c r="I312" s="44"/>
      <c r="J312" s="46"/>
      <c r="K312" s="45"/>
      <c r="L312" s="42"/>
      <c r="M312" s="25"/>
    </row>
    <row r="313" spans="2:13" ht="11.25" customHeight="1">
      <c r="B313" s="7"/>
      <c r="C313" s="19"/>
      <c r="D313" s="7"/>
      <c r="E313" s="7"/>
      <c r="F313" s="7"/>
      <c r="G313" s="7"/>
      <c r="H313" s="14"/>
      <c r="I313" s="16"/>
      <c r="J313" s="24"/>
      <c r="K313" s="20"/>
      <c r="L313" s="7"/>
      <c r="M313" s="7"/>
    </row>
    <row r="316" spans="2:13" ht="11.25" customHeight="1">
      <c r="I316" s="63"/>
    </row>
    <row r="317" spans="2:13" ht="11.25" customHeight="1">
      <c r="I317" s="63"/>
    </row>
  </sheetData>
  <sortState xmlns:xlrd2="http://schemas.microsoft.com/office/spreadsheetml/2017/richdata2" ref="E180:L185">
    <sortCondition ref="J180:J185"/>
  </sortState>
  <phoneticPr fontId="1" type="noConversion"/>
  <printOptions horizontalCentered="1"/>
  <pageMargins left="0" right="0" top="0.5" bottom="0.25" header="0" footer="0.25"/>
  <pageSetup scale="41" orientation="portrait" r:id="rId1"/>
  <headerFooter alignWithMargins="0"/>
  <rowBreaks count="1" manualBreakCount="1">
    <brk id="147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NAREIT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NAREIT</dc:creator>
  <cp:lastModifiedBy>John Barwick</cp:lastModifiedBy>
  <cp:lastPrinted>2024-04-04T18:49:22Z</cp:lastPrinted>
  <dcterms:created xsi:type="dcterms:W3CDTF">2006-02-22T19:06:28Z</dcterms:created>
  <dcterms:modified xsi:type="dcterms:W3CDTF">2025-01-16T17:00:01Z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SMenuDocLevelBtnStates">
    <vt:lpwstr>&lt;btnStates&gt;&lt;btn tag="1001" state="UP"/&gt;&lt;/btnStates&gt;_x000d_
</vt:lpwstr>
  </property>
  <property fmtid="{D5CDD505-2E9C-101B-9397-08002B2CF9AE}" pid="3" name="{A44787D4-0540-4523-9961-78E4036D8C6D}">
    <vt:lpwstr>{8A7BF0EE-B194-4B19-B684-40C8145158FE}</vt:lpwstr>
  </property>
</Properties>
</file>